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mprh.local\clients\Razvoj i projekti\Javna_nabava_Priprema\Fond solidarnosti\RADOVI\Sud Petrinja\24.10.2022. JK\"/>
    </mc:Choice>
  </mc:AlternateContent>
  <bookViews>
    <workbookView xWindow="-120" yWindow="-120" windowWidth="29040" windowHeight="15840" activeTab="8"/>
  </bookViews>
  <sheets>
    <sheet name="Opći uvjeti" sheetId="2" r:id="rId1"/>
    <sheet name="građevinsko-obrtnički radovi" sheetId="3" r:id="rId2"/>
    <sheet name="VIK" sheetId="16" r:id="rId3"/>
    <sheet name="termotehničke instalacije" sheetId="9" r:id="rId4"/>
    <sheet name="elektroinstalacije" sheetId="11" r:id="rId5"/>
    <sheet name="vatrodojava" sheetId="10" r:id="rId6"/>
    <sheet name="ZOP" sheetId="5" r:id="rId7"/>
    <sheet name="dizalo" sheetId="6" r:id="rId8"/>
    <sheet name="REKAPITULACIJA" sheetId="7" r:id="rId9"/>
  </sheets>
  <definedNames>
    <definedName name="_xlnm.Print_Titles" localSheetId="7">dizalo!$2:$2</definedName>
    <definedName name="_xlnm.Print_Titles" localSheetId="4">elektroinstalacije!$2:$2</definedName>
    <definedName name="_xlnm.Print_Titles" localSheetId="1">'građevinsko-obrtnički radovi'!$2:$2</definedName>
    <definedName name="_xlnm.Print_Titles" localSheetId="8">REKAPITULACIJA!$1:$8</definedName>
    <definedName name="_xlnm.Print_Titles" localSheetId="3">'termotehničke instalacije'!$2:$2</definedName>
    <definedName name="_xlnm.Print_Titles" localSheetId="2">VIK!$3:$3</definedName>
    <definedName name="_xlnm.Print_Titles" localSheetId="6">ZOP!$3:$3</definedName>
    <definedName name="_xlnm.Print_Area" localSheetId="7">dizalo!$A$1:$F$33</definedName>
    <definedName name="_xlnm.Print_Area" localSheetId="4">elektroinstalacije!$A$1:$F$413</definedName>
    <definedName name="_xlnm.Print_Area" localSheetId="1">'građevinsko-obrtnički radovi'!$A$1:$F$893</definedName>
    <definedName name="_xlnm.Print_Area" localSheetId="0">'Opći uvjeti'!$A$1:$C$389</definedName>
    <definedName name="_xlnm.Print_Area" localSheetId="8">REKAPITULACIJA!$A$1:$F$43</definedName>
    <definedName name="_xlnm.Print_Area" localSheetId="2">VIK!$A$1:$F$447</definedName>
    <definedName name="_xlnm.Print_Area" localSheetId="6">ZOP!$A$2:$F$51</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35" i="11" l="1"/>
  <c r="F19" i="11" l="1"/>
  <c r="E23" i="6"/>
  <c r="E43" i="5"/>
  <c r="E57" i="10"/>
  <c r="F410" i="16" l="1"/>
  <c r="F409" i="16"/>
  <c r="F163" i="11" l="1"/>
  <c r="E24" i="7" l="1"/>
  <c r="E45" i="5"/>
  <c r="E22" i="7"/>
  <c r="F406" i="11"/>
  <c r="F407" i="11" s="1"/>
  <c r="F427" i="16"/>
  <c r="F412" i="16"/>
  <c r="F420" i="16" s="1"/>
  <c r="E25" i="6" l="1"/>
  <c r="E26" i="6" s="1"/>
  <c r="E46" i="5"/>
  <c r="E48" i="5" s="1"/>
  <c r="E28" i="6" l="1"/>
  <c r="F881" i="3" l="1"/>
  <c r="F875" i="3"/>
  <c r="F873" i="3"/>
  <c r="F865" i="3"/>
  <c r="F857" i="3"/>
  <c r="F883" i="3"/>
  <c r="F416" i="3" l="1"/>
  <c r="F412" i="3"/>
  <c r="F188" i="3"/>
  <c r="F187" i="3"/>
  <c r="F186" i="3"/>
  <c r="F184" i="3"/>
  <c r="F183" i="3"/>
  <c r="F182" i="3"/>
  <c r="F47" i="10" l="1"/>
  <c r="F46" i="10"/>
  <c r="F45" i="10"/>
  <c r="F44" i="10"/>
  <c r="F43" i="10"/>
  <c r="F42" i="10"/>
  <c r="F41" i="10"/>
  <c r="F40" i="10"/>
  <c r="F39" i="10"/>
  <c r="F38" i="10"/>
  <c r="F37" i="10"/>
  <c r="F36" i="10"/>
  <c r="F35" i="10"/>
  <c r="F34" i="10"/>
  <c r="F33" i="10"/>
  <c r="F32" i="10"/>
  <c r="F27" i="10"/>
  <c r="F26" i="10"/>
  <c r="F25" i="10"/>
  <c r="F24" i="10"/>
  <c r="F23" i="10"/>
  <c r="F22" i="10"/>
  <c r="F21" i="10"/>
  <c r="F20" i="10"/>
  <c r="F19" i="10"/>
  <c r="F18" i="10"/>
  <c r="F17" i="10"/>
  <c r="F16" i="10"/>
  <c r="F15" i="10"/>
  <c r="F14" i="10"/>
  <c r="F13" i="10"/>
  <c r="F12" i="10"/>
  <c r="F11" i="10"/>
  <c r="F10" i="10"/>
  <c r="F9" i="10"/>
  <c r="F8" i="10"/>
  <c r="F48" i="10" l="1"/>
  <c r="F28" i="10"/>
  <c r="F54" i="10" s="1"/>
  <c r="F55" i="10"/>
  <c r="F21" i="11"/>
  <c r="F34" i="11"/>
  <c r="F27" i="11"/>
  <c r="F382" i="11"/>
  <c r="F381" i="11"/>
  <c r="F380" i="11"/>
  <c r="F379" i="11"/>
  <c r="F378" i="11"/>
  <c r="F377" i="11"/>
  <c r="F376" i="11"/>
  <c r="F375" i="11"/>
  <c r="F374" i="11"/>
  <c r="F373" i="11"/>
  <c r="F372" i="11"/>
  <c r="F371" i="11"/>
  <c r="F366" i="11"/>
  <c r="F356" i="11"/>
  <c r="F352" i="11"/>
  <c r="F351" i="11"/>
  <c r="F350" i="11"/>
  <c r="F349" i="11"/>
  <c r="F345" i="11"/>
  <c r="F343" i="11"/>
  <c r="F340" i="11"/>
  <c r="F337" i="11"/>
  <c r="F327" i="11"/>
  <c r="F325" i="11"/>
  <c r="F323" i="11"/>
  <c r="F321" i="11"/>
  <c r="F306" i="11"/>
  <c r="F305" i="11"/>
  <c r="F304" i="11"/>
  <c r="F303" i="11"/>
  <c r="F302" i="11"/>
  <c r="F301" i="11"/>
  <c r="F299" i="11"/>
  <c r="F279" i="11"/>
  <c r="F259" i="11"/>
  <c r="F246" i="11"/>
  <c r="F245" i="11"/>
  <c r="F244" i="11"/>
  <c r="F234" i="11"/>
  <c r="F233" i="11"/>
  <c r="F232" i="11"/>
  <c r="F231" i="11"/>
  <c r="F230" i="11"/>
  <c r="F229" i="11"/>
  <c r="F228" i="11"/>
  <c r="F227" i="11"/>
  <c r="F216" i="11"/>
  <c r="F215" i="11"/>
  <c r="F214" i="11"/>
  <c r="F213" i="11"/>
  <c r="F212" i="11"/>
  <c r="F211" i="11"/>
  <c r="F210" i="11"/>
  <c r="F206" i="11"/>
  <c r="F204" i="11"/>
  <c r="F202" i="11"/>
  <c r="F200" i="11"/>
  <c r="F198" i="11"/>
  <c r="F196" i="11"/>
  <c r="F194" i="11"/>
  <c r="F192" i="11"/>
  <c r="F190" i="11"/>
  <c r="F187" i="11"/>
  <c r="F186" i="11"/>
  <c r="F185" i="11"/>
  <c r="F184" i="11"/>
  <c r="F181" i="11"/>
  <c r="F180" i="11"/>
  <c r="F179" i="11"/>
  <c r="F178" i="11"/>
  <c r="F177" i="11"/>
  <c r="F176" i="11"/>
  <c r="F160" i="11"/>
  <c r="F159" i="11"/>
  <c r="F158" i="11"/>
  <c r="F155" i="11"/>
  <c r="F154" i="11"/>
  <c r="F153" i="11"/>
  <c r="F152" i="11"/>
  <c r="F144" i="11"/>
  <c r="F143" i="11"/>
  <c r="F142" i="11"/>
  <c r="F141" i="11"/>
  <c r="F140" i="11"/>
  <c r="F133" i="11"/>
  <c r="F132" i="11"/>
  <c r="F131" i="11"/>
  <c r="F130" i="11"/>
  <c r="F129" i="11"/>
  <c r="F128" i="11"/>
  <c r="F127" i="11"/>
  <c r="F126" i="11"/>
  <c r="F125" i="11"/>
  <c r="F124" i="11"/>
  <c r="F123" i="11"/>
  <c r="F135" i="11" s="1"/>
  <c r="F111" i="11"/>
  <c r="F110" i="11"/>
  <c r="F109" i="11"/>
  <c r="F108" i="11"/>
  <c r="F107" i="11"/>
  <c r="F106" i="11"/>
  <c r="F105" i="11"/>
  <c r="F104" i="11"/>
  <c r="F103" i="11"/>
  <c r="F102" i="11"/>
  <c r="F101" i="11"/>
  <c r="F97" i="11"/>
  <c r="F96" i="11"/>
  <c r="F95" i="11"/>
  <c r="F94" i="11"/>
  <c r="F93" i="11"/>
  <c r="F92" i="11"/>
  <c r="F91" i="11"/>
  <c r="F90" i="11"/>
  <c r="F89" i="11"/>
  <c r="F88" i="11"/>
  <c r="F84" i="11"/>
  <c r="F83" i="11"/>
  <c r="F82" i="11"/>
  <c r="F81" i="11"/>
  <c r="F80" i="11"/>
  <c r="F79" i="11"/>
  <c r="F78" i="11"/>
  <c r="F77" i="11"/>
  <c r="F76" i="11"/>
  <c r="F75" i="11"/>
  <c r="F74" i="11"/>
  <c r="F70" i="11"/>
  <c r="F69" i="11"/>
  <c r="F68" i="11"/>
  <c r="F67" i="11"/>
  <c r="F66" i="11"/>
  <c r="F65" i="11"/>
  <c r="F64" i="11"/>
  <c r="F63" i="11"/>
  <c r="F62" i="11"/>
  <c r="F61" i="11"/>
  <c r="F60" i="11"/>
  <c r="F56" i="11"/>
  <c r="F55" i="11"/>
  <c r="F54" i="11"/>
  <c r="F53" i="11"/>
  <c r="F52" i="11"/>
  <c r="F51" i="11"/>
  <c r="F50" i="11"/>
  <c r="F49" i="11"/>
  <c r="F48" i="11"/>
  <c r="F47" i="11"/>
  <c r="F46" i="11"/>
  <c r="F33" i="11"/>
  <c r="F32" i="11"/>
  <c r="F31" i="11"/>
  <c r="F30" i="11"/>
  <c r="F29" i="11"/>
  <c r="F145" i="11" l="1"/>
  <c r="F182" i="11"/>
  <c r="F57" i="11"/>
  <c r="F238" i="11"/>
  <c r="F249" i="11"/>
  <c r="F398" i="11" s="1"/>
  <c r="F330" i="11"/>
  <c r="F402" i="11" s="1"/>
  <c r="F22" i="11"/>
  <c r="F393" i="11"/>
  <c r="F359" i="11"/>
  <c r="F403" i="11" s="1"/>
  <c r="F309" i="11"/>
  <c r="F401" i="11" s="1"/>
  <c r="F397" i="11"/>
  <c r="F217" i="11"/>
  <c r="F220" i="11"/>
  <c r="F396" i="11" s="1"/>
  <c r="F188" i="11"/>
  <c r="F57" i="10"/>
  <c r="F29" i="10"/>
  <c r="F49" i="10"/>
  <c r="F384" i="11"/>
  <c r="E406" i="11" s="1"/>
  <c r="E393" i="11"/>
  <c r="F85" i="11"/>
  <c r="F71" i="11"/>
  <c r="F98" i="11"/>
  <c r="F156" i="11"/>
  <c r="F161" i="11"/>
  <c r="F112" i="11"/>
  <c r="F250" i="11" l="1"/>
  <c r="F310" i="11"/>
  <c r="F219" i="11"/>
  <c r="F404" i="11"/>
  <c r="F165" i="11"/>
  <c r="E395" i="11" s="1"/>
  <c r="F166" i="11"/>
  <c r="F395" i="11" s="1"/>
  <c r="F115" i="11"/>
  <c r="F394" i="11" s="1"/>
  <c r="F59" i="10"/>
  <c r="F61" i="10" s="1"/>
  <c r="F20" i="7"/>
  <c r="E59" i="10"/>
  <c r="E61" i="10" s="1"/>
  <c r="E20" i="7"/>
  <c r="F360" i="11"/>
  <c r="E403" i="11"/>
  <c r="E407" i="11"/>
  <c r="F386" i="11"/>
  <c r="E398" i="11"/>
  <c r="E402" i="11"/>
  <c r="F331" i="11"/>
  <c r="E401" i="11"/>
  <c r="E397" i="11"/>
  <c r="F239" i="11"/>
  <c r="F167" i="11" l="1"/>
  <c r="F399" i="11"/>
  <c r="F409" i="11" s="1"/>
  <c r="F18" i="7" s="1"/>
  <c r="E64" i="10"/>
  <c r="F116" i="11"/>
  <c r="E394" i="11"/>
  <c r="E404" i="11"/>
  <c r="E396" i="11"/>
  <c r="F221" i="11"/>
  <c r="F410" i="11" l="1"/>
  <c r="F411" i="11" s="1"/>
  <c r="E399" i="11"/>
  <c r="E409" i="11" s="1"/>
  <c r="F399" i="16"/>
  <c r="F395" i="16"/>
  <c r="F391" i="16"/>
  <c r="F379" i="16"/>
  <c r="F378" i="16"/>
  <c r="F375" i="16"/>
  <c r="F374" i="16"/>
  <c r="F371" i="16"/>
  <c r="F370" i="16"/>
  <c r="F367" i="16"/>
  <c r="F366" i="16"/>
  <c r="F363" i="16"/>
  <c r="F362" i="16"/>
  <c r="F359" i="16"/>
  <c r="F358" i="16"/>
  <c r="F355" i="16"/>
  <c r="F351" i="16"/>
  <c r="F347" i="16"/>
  <c r="F323" i="16"/>
  <c r="F322" i="16"/>
  <c r="F321" i="16"/>
  <c r="F320" i="16"/>
  <c r="F319" i="16"/>
  <c r="F318" i="16"/>
  <c r="F317" i="16"/>
  <c r="F316" i="16"/>
  <c r="F315" i="16"/>
  <c r="F314" i="16"/>
  <c r="F313" i="16"/>
  <c r="F312" i="16"/>
  <c r="F311" i="16"/>
  <c r="F309" i="16"/>
  <c r="F308" i="16"/>
  <c r="F307" i="16"/>
  <c r="F305" i="16"/>
  <c r="F303" i="16"/>
  <c r="F302" i="16"/>
  <c r="F301" i="16"/>
  <c r="F299" i="16"/>
  <c r="F296" i="16"/>
  <c r="F294" i="16"/>
  <c r="F293" i="16"/>
  <c r="F287" i="16"/>
  <c r="F286" i="16"/>
  <c r="F285" i="16"/>
  <c r="F283" i="16"/>
  <c r="F282" i="16"/>
  <c r="F281" i="16"/>
  <c r="F280" i="16"/>
  <c r="F279" i="16"/>
  <c r="F278" i="16"/>
  <c r="F277" i="16"/>
  <c r="F276" i="16"/>
  <c r="F275" i="16"/>
  <c r="F274" i="16"/>
  <c r="F273" i="16"/>
  <c r="F272" i="16"/>
  <c r="F271" i="16"/>
  <c r="F270" i="16"/>
  <c r="F269" i="16"/>
  <c r="F268" i="16"/>
  <c r="F267" i="16"/>
  <c r="F265" i="16"/>
  <c r="F263" i="16"/>
  <c r="F262" i="16"/>
  <c r="F260" i="16"/>
  <c r="F259" i="16"/>
  <c r="F258" i="16"/>
  <c r="F257" i="16"/>
  <c r="F256" i="16"/>
  <c r="F255" i="16"/>
  <c r="F254" i="16"/>
  <c r="F253" i="16"/>
  <c r="F252" i="16"/>
  <c r="F251" i="16"/>
  <c r="F247" i="16"/>
  <c r="F246" i="16"/>
  <c r="F245" i="16"/>
  <c r="F244" i="16"/>
  <c r="F243" i="16"/>
  <c r="F229" i="16"/>
  <c r="F226" i="16"/>
  <c r="F223" i="16"/>
  <c r="F222" i="16"/>
  <c r="F221" i="16"/>
  <c r="F218" i="16"/>
  <c r="F214" i="16"/>
  <c r="F210" i="16"/>
  <c r="F209" i="16"/>
  <c r="F205" i="16"/>
  <c r="F204" i="16"/>
  <c r="F200" i="16"/>
  <c r="F193" i="16"/>
  <c r="F192" i="16"/>
  <c r="F191" i="16"/>
  <c r="F190" i="16"/>
  <c r="F189" i="16"/>
  <c r="F188" i="16"/>
  <c r="F179" i="16"/>
  <c r="F176" i="16"/>
  <c r="F172" i="16"/>
  <c r="F168" i="16"/>
  <c r="F164" i="16"/>
  <c r="F162" i="16"/>
  <c r="F160" i="16"/>
  <c r="F157" i="16"/>
  <c r="F153" i="16"/>
  <c r="F152" i="16"/>
  <c r="F148" i="16"/>
  <c r="F147" i="16"/>
  <c r="F143" i="16"/>
  <c r="F142" i="16"/>
  <c r="F141" i="16"/>
  <c r="F140" i="16"/>
  <c r="F136" i="16"/>
  <c r="F135" i="16"/>
  <c r="F124" i="16"/>
  <c r="F120" i="16"/>
  <c r="F116" i="16"/>
  <c r="F112" i="16"/>
  <c r="F108" i="16"/>
  <c r="F104" i="16"/>
  <c r="F100" i="16"/>
  <c r="F96" i="16"/>
  <c r="F92" i="16"/>
  <c r="F91" i="16"/>
  <c r="F87" i="16"/>
  <c r="F83" i="16"/>
  <c r="F79" i="16"/>
  <c r="F78" i="16"/>
  <c r="F74" i="16"/>
  <c r="F73" i="16"/>
  <c r="F72" i="16"/>
  <c r="F71" i="16"/>
  <c r="F69" i="16"/>
  <c r="F68" i="16"/>
  <c r="F67" i="16"/>
  <c r="F63" i="16"/>
  <c r="F62" i="16"/>
  <c r="F58" i="16"/>
  <c r="F54" i="16"/>
  <c r="F53" i="16"/>
  <c r="F52" i="16"/>
  <c r="F37" i="16"/>
  <c r="F34" i="16"/>
  <c r="F31" i="16"/>
  <c r="F27" i="16"/>
  <c r="F26" i="16"/>
  <c r="F25" i="16"/>
  <c r="F24" i="16"/>
  <c r="F21" i="16"/>
  <c r="F20" i="16"/>
  <c r="F326" i="16" l="1"/>
  <c r="F335" i="16" s="1"/>
  <c r="F232" i="16"/>
  <c r="F334" i="16" s="1"/>
  <c r="F231" i="16"/>
  <c r="F182" i="16"/>
  <c r="F333" i="16" s="1"/>
  <c r="F181" i="16"/>
  <c r="F127" i="16"/>
  <c r="F332" i="16" s="1"/>
  <c r="F126" i="16"/>
  <c r="E18" i="7"/>
  <c r="F402" i="16"/>
  <c r="F401" i="16"/>
  <c r="F381" i="16"/>
  <c r="E335" i="16"/>
  <c r="F39" i="16"/>
  <c r="E427" i="16" s="1"/>
  <c r="F380" i="9"/>
  <c r="F377" i="9"/>
  <c r="F376" i="9"/>
  <c r="F373" i="9"/>
  <c r="F369" i="9"/>
  <c r="F366" i="9"/>
  <c r="F363" i="9"/>
  <c r="F360" i="9"/>
  <c r="F357" i="9"/>
  <c r="F354" i="9"/>
  <c r="F353" i="9"/>
  <c r="F352" i="9"/>
  <c r="F351" i="9"/>
  <c r="F350" i="9"/>
  <c r="F349" i="9"/>
  <c r="F348" i="9"/>
  <c r="F345" i="9"/>
  <c r="F344" i="9"/>
  <c r="F343" i="9"/>
  <c r="F342" i="9"/>
  <c r="F341" i="9"/>
  <c r="F340" i="9"/>
  <c r="F339" i="9"/>
  <c r="F335" i="9"/>
  <c r="F332" i="9"/>
  <c r="F331" i="9"/>
  <c r="F330" i="9"/>
  <c r="F329" i="9"/>
  <c r="F326" i="9"/>
  <c r="F325" i="9"/>
  <c r="F321" i="9"/>
  <c r="F318" i="9"/>
  <c r="F317" i="9"/>
  <c r="F314" i="9"/>
  <c r="F313" i="9"/>
  <c r="F310" i="9"/>
  <c r="F307" i="9"/>
  <c r="F289" i="9"/>
  <c r="F286" i="9"/>
  <c r="F283" i="9"/>
  <c r="F282" i="9"/>
  <c r="F281" i="9"/>
  <c r="F280" i="9"/>
  <c r="F277" i="9"/>
  <c r="F255" i="9"/>
  <c r="F252" i="9"/>
  <c r="A211" i="9"/>
  <c r="F203" i="9"/>
  <c r="F200" i="9"/>
  <c r="F197" i="9"/>
  <c r="F196" i="9"/>
  <c r="F195" i="9"/>
  <c r="F192" i="9"/>
  <c r="F178" i="9"/>
  <c r="F164" i="9"/>
  <c r="A152" i="9"/>
  <c r="A166" i="9" s="1"/>
  <c r="F143" i="9"/>
  <c r="F140" i="9"/>
  <c r="F139" i="9"/>
  <c r="F135" i="9"/>
  <c r="F134" i="9"/>
  <c r="F131" i="9"/>
  <c r="F130" i="9"/>
  <c r="F126" i="9"/>
  <c r="F123" i="9"/>
  <c r="F119" i="9"/>
  <c r="F107" i="9"/>
  <c r="F95" i="9"/>
  <c r="F86" i="9"/>
  <c r="F73" i="9"/>
  <c r="F60" i="9"/>
  <c r="F47" i="9"/>
  <c r="F35" i="9"/>
  <c r="A24" i="9"/>
  <c r="A36" i="9" s="1"/>
  <c r="F146" i="9" l="1"/>
  <c r="F391" i="9" s="1"/>
  <c r="F337" i="16"/>
  <c r="F418" i="16" s="1"/>
  <c r="F422" i="16" s="1"/>
  <c r="F429" i="16" s="1"/>
  <c r="F431" i="16" s="1"/>
  <c r="F433" i="16" s="1"/>
  <c r="F435" i="16" s="1"/>
  <c r="E410" i="11"/>
  <c r="E411" i="11" s="1"/>
  <c r="E413" i="11" s="1"/>
  <c r="F206" i="9"/>
  <c r="F207" i="9" s="1"/>
  <c r="F383" i="9"/>
  <c r="F393" i="9" s="1"/>
  <c r="F145" i="9"/>
  <c r="F41" i="16"/>
  <c r="F404" i="16"/>
  <c r="E410" i="16"/>
  <c r="F383" i="16"/>
  <c r="E409" i="16"/>
  <c r="E412" i="16" s="1"/>
  <c r="E420" i="16" s="1"/>
  <c r="F233" i="16"/>
  <c r="E334" i="16"/>
  <c r="E393" i="9"/>
  <c r="F327" i="16"/>
  <c r="F183" i="16"/>
  <c r="E333" i="16"/>
  <c r="F128" i="16"/>
  <c r="E332" i="16"/>
  <c r="A254" i="9"/>
  <c r="A257" i="9" s="1"/>
  <c r="A279" i="9" s="1"/>
  <c r="A285" i="9" s="1"/>
  <c r="A288" i="9" s="1"/>
  <c r="A180" i="9"/>
  <c r="A194" i="9" s="1"/>
  <c r="A49" i="9"/>
  <c r="F14" i="7" l="1"/>
  <c r="F392" i="9"/>
  <c r="F395" i="9" s="1"/>
  <c r="E337" i="16"/>
  <c r="E418" i="16" s="1"/>
  <c r="E422" i="16" s="1"/>
  <c r="E429" i="16" s="1"/>
  <c r="E431" i="16" s="1"/>
  <c r="F384" i="9"/>
  <c r="F147" i="9"/>
  <c r="E391" i="9"/>
  <c r="A291" i="9"/>
  <c r="A309" i="9" s="1"/>
  <c r="A199" i="9"/>
  <c r="A202" i="9" s="1"/>
  <c r="A62" i="9"/>
  <c r="F16" i="7" l="1"/>
  <c r="F397" i="9"/>
  <c r="F399" i="9" s="1"/>
  <c r="E14" i="7"/>
  <c r="E433" i="16"/>
  <c r="E435" i="16" s="1"/>
  <c r="E438" i="16" s="1"/>
  <c r="A312" i="9"/>
  <c r="A75" i="9"/>
  <c r="A88" i="9" s="1"/>
  <c r="A316" i="9" l="1"/>
  <c r="A97" i="9"/>
  <c r="A320" i="9" l="1"/>
  <c r="A323" i="9" s="1"/>
  <c r="A328" i="9" s="1"/>
  <c r="A109" i="9"/>
  <c r="A121" i="9" s="1"/>
  <c r="A125" i="9" s="1"/>
  <c r="A128" i="9" s="1"/>
  <c r="A133" i="9" s="1"/>
  <c r="A334" i="9" l="1"/>
  <c r="A337" i="9" s="1"/>
  <c r="A347" i="9" s="1"/>
  <c r="A356" i="9" s="1"/>
  <c r="A359" i="9" s="1"/>
  <c r="A137" i="9"/>
  <c r="A142" i="9" s="1"/>
  <c r="A362" i="9" l="1"/>
  <c r="A365" i="9" s="1"/>
  <c r="A368" i="9" s="1"/>
  <c r="A371" i="9" s="1"/>
  <c r="A375" i="9" s="1"/>
  <c r="A379" i="9" s="1"/>
  <c r="F34" i="5" l="1"/>
  <c r="F33" i="5"/>
  <c r="F32" i="5"/>
  <c r="F28" i="5"/>
  <c r="F27" i="5"/>
  <c r="F26" i="5"/>
  <c r="F21" i="5"/>
  <c r="F35" i="5"/>
  <c r="F846" i="3"/>
  <c r="F848" i="3" s="1"/>
  <c r="F836" i="3"/>
  <c r="F832" i="3"/>
  <c r="F828" i="3"/>
  <c r="F824" i="3"/>
  <c r="F820" i="3"/>
  <c r="F816" i="3"/>
  <c r="F808" i="3"/>
  <c r="F804" i="3"/>
  <c r="F800" i="3"/>
  <c r="F787" i="3"/>
  <c r="F790" i="3" s="1"/>
  <c r="F879" i="3" s="1"/>
  <c r="F784" i="3"/>
  <c r="F783" i="3"/>
  <c r="F780" i="3"/>
  <c r="F779" i="3"/>
  <c r="F776" i="3"/>
  <c r="F775" i="3"/>
  <c r="F772" i="3"/>
  <c r="F771" i="3"/>
  <c r="F768" i="3"/>
  <c r="F767" i="3"/>
  <c r="F764" i="3"/>
  <c r="F763" i="3"/>
  <c r="F673" i="3"/>
  <c r="F753" i="3"/>
  <c r="F749" i="3"/>
  <c r="F745" i="3"/>
  <c r="F741" i="3"/>
  <c r="F737" i="3"/>
  <c r="F733" i="3"/>
  <c r="F729" i="3"/>
  <c r="F725" i="3"/>
  <c r="F721" i="3"/>
  <c r="F717" i="3"/>
  <c r="F713" i="3"/>
  <c r="F709" i="3"/>
  <c r="F705" i="3"/>
  <c r="F701" i="3"/>
  <c r="F697" i="3"/>
  <c r="F693" i="3"/>
  <c r="F689" i="3"/>
  <c r="F685" i="3"/>
  <c r="F681" i="3"/>
  <c r="F677" i="3"/>
  <c r="F669" i="3"/>
  <c r="F665" i="3"/>
  <c r="F664" i="3"/>
  <c r="F659" i="3"/>
  <c r="F655" i="3"/>
  <c r="F651" i="3"/>
  <c r="F647" i="3"/>
  <c r="F646" i="3"/>
  <c r="F642" i="3"/>
  <c r="F641" i="3"/>
  <c r="F638" i="3"/>
  <c r="F637" i="3"/>
  <c r="F636" i="3"/>
  <c r="F625" i="3"/>
  <c r="F621" i="3"/>
  <c r="F617" i="3"/>
  <c r="F603" i="3"/>
  <c r="F599" i="3"/>
  <c r="F595" i="3"/>
  <c r="F591" i="3"/>
  <c r="F587" i="3"/>
  <c r="F577" i="3"/>
  <c r="F575" i="3"/>
  <c r="F574" i="3"/>
  <c r="F573" i="3"/>
  <c r="F571" i="3"/>
  <c r="F570" i="3"/>
  <c r="F569" i="3"/>
  <c r="F567" i="3"/>
  <c r="F566" i="3"/>
  <c r="F565" i="3"/>
  <c r="F563" i="3"/>
  <c r="F525" i="3"/>
  <c r="F521" i="3"/>
  <c r="F520" i="3"/>
  <c r="F515" i="3"/>
  <c r="F513" i="3"/>
  <c r="F512" i="3"/>
  <c r="F511" i="3"/>
  <c r="F509" i="3"/>
  <c r="F508" i="3"/>
  <c r="F507" i="3"/>
  <c r="F505" i="3"/>
  <c r="F503" i="3"/>
  <c r="F501" i="3"/>
  <c r="F499" i="3"/>
  <c r="F497" i="3"/>
  <c r="F496" i="3"/>
  <c r="F495" i="3"/>
  <c r="F493" i="3"/>
  <c r="F492" i="3"/>
  <c r="F491" i="3"/>
  <c r="F489" i="3"/>
  <c r="F488" i="3"/>
  <c r="F487" i="3"/>
  <c r="F485" i="3"/>
  <c r="F484" i="3"/>
  <c r="F483" i="3"/>
  <c r="F481" i="3"/>
  <c r="F480" i="3"/>
  <c r="F479" i="3"/>
  <c r="F469" i="3"/>
  <c r="F466" i="3"/>
  <c r="F465" i="3"/>
  <c r="F464" i="3"/>
  <c r="F461" i="3"/>
  <c r="F460" i="3"/>
  <c r="F459" i="3"/>
  <c r="F456" i="3"/>
  <c r="F455" i="3"/>
  <c r="F454" i="3"/>
  <c r="F453" i="3"/>
  <c r="F449" i="3"/>
  <c r="F448" i="3"/>
  <c r="F447" i="3"/>
  <c r="F444" i="3"/>
  <c r="F443" i="3"/>
  <c r="F442" i="3"/>
  <c r="F440" i="3"/>
  <c r="F439" i="3"/>
  <c r="F438" i="3"/>
  <c r="F436" i="3"/>
  <c r="F435" i="3"/>
  <c r="F434" i="3"/>
  <c r="F432" i="3"/>
  <c r="F431" i="3"/>
  <c r="F430" i="3"/>
  <c r="F428" i="3"/>
  <c r="F427" i="3"/>
  <c r="F426" i="3"/>
  <c r="F424" i="3"/>
  <c r="F402" i="3"/>
  <c r="F398" i="3"/>
  <c r="F390" i="3"/>
  <c r="F386" i="3"/>
  <c r="F382" i="3"/>
  <c r="F378" i="3"/>
  <c r="F374" i="3"/>
  <c r="F370" i="3"/>
  <c r="F366" i="3"/>
  <c r="F362" i="3"/>
  <c r="F350" i="3"/>
  <c r="F346" i="3"/>
  <c r="F342" i="3"/>
  <c r="F338" i="3"/>
  <c r="F337" i="3"/>
  <c r="F332" i="3"/>
  <c r="F328" i="3"/>
  <c r="F323" i="3"/>
  <c r="F322" i="3"/>
  <c r="F321" i="3"/>
  <c r="F320" i="3"/>
  <c r="F319" i="3"/>
  <c r="F314" i="3"/>
  <c r="F313" i="3"/>
  <c r="F308" i="3"/>
  <c r="F304" i="3"/>
  <c r="F303" i="3"/>
  <c r="F302" i="3"/>
  <c r="F300" i="3"/>
  <c r="F299" i="3"/>
  <c r="F297" i="3"/>
  <c r="F294" i="3"/>
  <c r="F293" i="3"/>
  <c r="F291" i="3"/>
  <c r="F290" i="3"/>
  <c r="F289" i="3"/>
  <c r="F288" i="3"/>
  <c r="F287" i="3"/>
  <c r="F285" i="3"/>
  <c r="F284" i="3"/>
  <c r="F276" i="3"/>
  <c r="F271" i="3"/>
  <c r="F270" i="3"/>
  <c r="F265" i="3"/>
  <c r="F261" i="3"/>
  <c r="F257" i="3"/>
  <c r="F253" i="3"/>
  <c r="F249" i="3"/>
  <c r="F245" i="3"/>
  <c r="F241" i="3"/>
  <c r="D231" i="3"/>
  <c r="F231" i="3" s="1"/>
  <c r="F227" i="3"/>
  <c r="F223" i="3"/>
  <c r="F219" i="3"/>
  <c r="F215" i="3"/>
  <c r="F211" i="3"/>
  <c r="F207" i="3"/>
  <c r="F203" i="3"/>
  <c r="F193" i="3"/>
  <c r="F191" i="3"/>
  <c r="F181" i="3"/>
  <c r="F180" i="3"/>
  <c r="F179" i="3"/>
  <c r="F177" i="3"/>
  <c r="F176" i="3"/>
  <c r="F174" i="3"/>
  <c r="F173" i="3"/>
  <c r="F172" i="3"/>
  <c r="F166" i="3"/>
  <c r="F165" i="3"/>
  <c r="F164" i="3"/>
  <c r="F162" i="3"/>
  <c r="F160" i="3"/>
  <c r="F159" i="3"/>
  <c r="F157" i="3"/>
  <c r="F156" i="3"/>
  <c r="F155" i="3"/>
  <c r="F153" i="3"/>
  <c r="F152" i="3"/>
  <c r="F151" i="3"/>
  <c r="F149" i="3"/>
  <c r="F148" i="3"/>
  <c r="F147" i="3"/>
  <c r="F145" i="3"/>
  <c r="F144" i="3"/>
  <c r="F143" i="3"/>
  <c r="F141" i="3"/>
  <c r="F140" i="3"/>
  <c r="F139" i="3"/>
  <c r="F137" i="3"/>
  <c r="F136" i="3"/>
  <c r="F135" i="3"/>
  <c r="F133" i="3"/>
  <c r="F132" i="3"/>
  <c r="F130" i="3"/>
  <c r="F129" i="3"/>
  <c r="F127" i="3"/>
  <c r="F123" i="3"/>
  <c r="F119" i="3"/>
  <c r="F114" i="3"/>
  <c r="F110" i="3"/>
  <c r="F96" i="3"/>
  <c r="F92" i="3"/>
  <c r="F88" i="3"/>
  <c r="F87" i="3"/>
  <c r="F86" i="3"/>
  <c r="F85" i="3"/>
  <c r="F84" i="3"/>
  <c r="F79" i="3"/>
  <c r="F77" i="3"/>
  <c r="F75" i="3"/>
  <c r="F71" i="3"/>
  <c r="F70" i="3"/>
  <c r="F69" i="3"/>
  <c r="F68" i="3"/>
  <c r="F64" i="3"/>
  <c r="F63" i="3"/>
  <c r="F58" i="3"/>
  <c r="F48" i="3"/>
  <c r="F46" i="3"/>
  <c r="F44" i="3"/>
  <c r="F40" i="3"/>
  <c r="F38" i="3"/>
  <c r="F36" i="3"/>
  <c r="F34" i="3"/>
  <c r="F32" i="3"/>
  <c r="F28" i="3"/>
  <c r="F24" i="3"/>
  <c r="F16" i="3"/>
  <c r="F12" i="3"/>
  <c r="F37" i="5" l="1"/>
  <c r="F756" i="3"/>
  <c r="F877" i="3" s="1"/>
  <c r="F850" i="3"/>
  <c r="E883" i="3"/>
  <c r="F789" i="3"/>
  <c r="F278" i="3"/>
  <c r="E863" i="3" s="1"/>
  <c r="F755" i="3"/>
  <c r="F527" i="3"/>
  <c r="E869" i="3" s="1"/>
  <c r="F605" i="3"/>
  <c r="F528" i="3"/>
  <c r="F869" i="3" s="1"/>
  <c r="F472" i="3"/>
  <c r="F867" i="3" s="1"/>
  <c r="F471" i="3"/>
  <c r="E867" i="3" s="1"/>
  <c r="F196" i="3"/>
  <c r="F859" i="3" s="1"/>
  <c r="F279" i="3"/>
  <c r="F233" i="3"/>
  <c r="E861" i="3" s="1"/>
  <c r="F234" i="3"/>
  <c r="F861" i="3" s="1"/>
  <c r="E392" i="9"/>
  <c r="E395" i="9" s="1"/>
  <c r="E16" i="7" s="1"/>
  <c r="F38" i="5" l="1"/>
  <c r="F43" i="5"/>
  <c r="E397" i="9"/>
  <c r="E399" i="9"/>
  <c r="E402" i="9" s="1"/>
  <c r="F280" i="3"/>
  <c r="F863" i="3"/>
  <c r="F791" i="3"/>
  <c r="E879" i="3"/>
  <c r="F607" i="3"/>
  <c r="E873" i="3"/>
  <c r="F757" i="3"/>
  <c r="E877" i="3"/>
  <c r="F529" i="3"/>
  <c r="F473" i="3"/>
  <c r="F235" i="3"/>
  <c r="F14" i="6"/>
  <c r="F15" i="6"/>
  <c r="F45" i="5" l="1"/>
  <c r="F22" i="7"/>
  <c r="F17" i="6"/>
  <c r="F23" i="6" s="1"/>
  <c r="F25" i="6" s="1"/>
  <c r="F18" i="6"/>
  <c r="F26" i="6" l="1"/>
  <c r="F28" i="6" s="1"/>
  <c r="E31" i="6" s="1"/>
  <c r="F24" i="7"/>
  <c r="F46" i="5"/>
  <c r="F48" i="5" s="1"/>
  <c r="E51" i="5" s="1"/>
  <c r="F170" i="3" l="1"/>
  <c r="F169" i="3"/>
  <c r="F168" i="3"/>
  <c r="F358" i="3"/>
  <c r="F407" i="3" l="1"/>
  <c r="F408" i="3"/>
  <c r="F555" i="3"/>
  <c r="F556" i="3"/>
  <c r="F847" i="3"/>
  <c r="F551" i="3" l="1"/>
  <c r="F550" i="3"/>
  <c r="F106" i="3"/>
  <c r="F788" i="3" l="1"/>
  <c r="F561" i="3" l="1"/>
  <c r="F579" i="3" s="1"/>
  <c r="E871" i="3" s="1"/>
  <c r="F560" i="3"/>
  <c r="F562" i="3"/>
  <c r="F552" i="3"/>
  <c r="F394" i="3"/>
  <c r="F812" i="3" l="1"/>
  <c r="F837" i="3"/>
  <c r="F838" i="3" l="1"/>
  <c r="F840" i="3" l="1"/>
  <c r="E881" i="3"/>
  <c r="F470" i="3"/>
  <c r="F578" i="3" l="1"/>
  <c r="F102" i="3" l="1"/>
  <c r="F101" i="3"/>
  <c r="F195" i="3" l="1"/>
  <c r="F197" i="3"/>
  <c r="E859" i="3"/>
  <c r="F526" i="3"/>
  <c r="F545" i="3" l="1"/>
  <c r="F541" i="3"/>
  <c r="F537" i="3"/>
  <c r="F536" i="3"/>
  <c r="F354" i="3"/>
  <c r="F418" i="3" s="1"/>
  <c r="F613" i="3"/>
  <c r="F20" i="3"/>
  <c r="F420" i="3" l="1"/>
  <c r="E865" i="3"/>
  <c r="F627" i="3"/>
  <c r="F580" i="3"/>
  <c r="F754" i="3"/>
  <c r="F546" i="3"/>
  <c r="F543" i="3"/>
  <c r="F542" i="3"/>
  <c r="F538" i="3"/>
  <c r="F283" i="3"/>
  <c r="F281" i="3"/>
  <c r="F49" i="3"/>
  <c r="F50" i="3" s="1"/>
  <c r="F581" i="3" l="1"/>
  <c r="F871" i="3"/>
  <c r="F885" i="3" s="1"/>
  <c r="F12" i="7" s="1"/>
  <c r="F28" i="7" s="1"/>
  <c r="F629" i="3"/>
  <c r="E875" i="3"/>
  <c r="F52" i="3"/>
  <c r="E857" i="3"/>
  <c r="F29" i="7" l="1"/>
  <c r="F31" i="7" s="1"/>
  <c r="E885" i="3"/>
  <c r="F886" i="3"/>
  <c r="F888" i="3" s="1"/>
  <c r="E12" i="7" l="1"/>
  <c r="E886" i="3"/>
  <c r="E888" i="3" s="1"/>
  <c r="E890" i="3" s="1"/>
  <c r="E28" i="7" l="1"/>
  <c r="E29" i="7" s="1"/>
  <c r="E31" i="7" s="1"/>
  <c r="E35" i="7" s="1"/>
</calcChain>
</file>

<file path=xl/sharedStrings.xml><?xml version="1.0" encoding="utf-8"?>
<sst xmlns="http://schemas.openxmlformats.org/spreadsheetml/2006/main" count="3172" uniqueCount="1966">
  <si>
    <t>jed.mj.</t>
  </si>
  <si>
    <t>količina</t>
  </si>
  <si>
    <t>jed.cijena</t>
  </si>
  <si>
    <t>ukupno</t>
  </si>
  <si>
    <t>1.</t>
  </si>
  <si>
    <t>PRIPREMNI RADOVI</t>
  </si>
  <si>
    <t>2.</t>
  </si>
  <si>
    <t>3.</t>
  </si>
  <si>
    <t>kom</t>
  </si>
  <si>
    <t>4.</t>
  </si>
  <si>
    <t>1.1.</t>
  </si>
  <si>
    <t>1.2.</t>
  </si>
  <si>
    <t>1.3.</t>
  </si>
  <si>
    <t>1.4.</t>
  </si>
  <si>
    <t>1.5.</t>
  </si>
  <si>
    <t>ZIDARSKI RADOVI</t>
  </si>
  <si>
    <t>2.1.</t>
  </si>
  <si>
    <t>3.1.</t>
  </si>
  <si>
    <t>3.2.</t>
  </si>
  <si>
    <t>BRAVARSKI RADOVI</t>
  </si>
  <si>
    <t>4.1.</t>
  </si>
  <si>
    <t>kg</t>
  </si>
  <si>
    <t>REKAPITULACIJA</t>
  </si>
  <si>
    <t xml:space="preserve">UKUPNO </t>
  </si>
  <si>
    <t>3.3.</t>
  </si>
  <si>
    <t>1.6.</t>
  </si>
  <si>
    <t>1.7.</t>
  </si>
  <si>
    <t>3.4.</t>
  </si>
  <si>
    <t>5.</t>
  </si>
  <si>
    <t>5.1.</t>
  </si>
  <si>
    <t>2.2.</t>
  </si>
  <si>
    <t>TESARSKI RADOVI</t>
  </si>
  <si>
    <t>5.2.</t>
  </si>
  <si>
    <t>5.3.</t>
  </si>
  <si>
    <t>5.4.</t>
  </si>
  <si>
    <t>5.5.</t>
  </si>
  <si>
    <t>5.6.</t>
  </si>
  <si>
    <t>5.7.</t>
  </si>
  <si>
    <t>5.8.</t>
  </si>
  <si>
    <t>1.8.</t>
  </si>
  <si>
    <t>1.9.</t>
  </si>
  <si>
    <t>6.</t>
  </si>
  <si>
    <t>6.1.</t>
  </si>
  <si>
    <t>6.2.</t>
  </si>
  <si>
    <t>6.3.</t>
  </si>
  <si>
    <t>6.5.</t>
  </si>
  <si>
    <t>ZAJEDNIČKI OBRAČUNSKO - TEHNIČKI UVJETI</t>
  </si>
  <si>
    <t>OPĆENITO</t>
  </si>
  <si>
    <t>Ovi zajednički obračunsko - tehnički uvjeti su sastavni dio općih uvjeta za pojedine vrste radova.</t>
  </si>
  <si>
    <t>U slučaju pogodbe izvođenja radova po građevinskoj knjizi, svi će se radovi obračunati prema izmjeri u naravi, bez obzira na količine upisane u troškovniku. Kao način obračuna vrijede "Normativi i standardi rada u građevinarstvu".</t>
  </si>
  <si>
    <t>Izvođač je dužan voditi građevinsku knjigu, koju će potpisivati nadzorni organ, kako bi se uvijek mogla kontrolirati količina izvedenih radova.</t>
  </si>
  <si>
    <t>Prije početka izrade treba sve mjere i količine prekontrolirati u naravi i dogovoriti s projektantom sve pojedinosti izvedbe.</t>
  </si>
  <si>
    <t>Izvođač - kooperant, dužan je osigurati normalan i nesmetan rad, tj. tok izvedbe, tako da ne ometa pravilan rad ostalim obrtnicima zaposlenim u gradnji.</t>
  </si>
  <si>
    <t>Nabavu potrebnog materijala, osiguranje potrebnog broja radnika odgovarajuće stručnosti, kao i organizaciju svojeg rada izvođač treba provesti tako da to bude u skladu s operativnim planom, te da krivicom izvođača na dođe do zakašnjenja sa vlastitim radovima ili do ometanja u odvijanju radova drugih izvođača na zgradi.</t>
  </si>
  <si>
    <t>Izvođač mora sam osigurati od oštećenja svoje dovršene radove sve do primopredaje građevine.</t>
  </si>
  <si>
    <t>PRIDRŽAVANJE ZAKONA</t>
  </si>
  <si>
    <t>Izvođač je dužan pridržavati se svih važećih zakona, naredbi, uputstava, uredbi, pravilnika, propisa i drugih akata koji se odnose ili se mogu odnositi na radove koje je preuzeo.</t>
  </si>
  <si>
    <t>PROJEKTI</t>
  </si>
  <si>
    <t>Ponuđač je dužan detaljno proučiti projekte prema kojima daje svoju ponudu.</t>
  </si>
  <si>
    <t>Izvođač je dužan radove izvoditi u skladu s projektom. Za svako odstupanje od projekta izvođač mora imati pismenu suglasnost projektanta i naručioca.</t>
  </si>
  <si>
    <t>TESTOVI I ISPITIVANJA</t>
  </si>
  <si>
    <t>Izvođač je dužan organizirati kontrolu radova te provoditi potrebna testiranja i ispitivanja u skladu s postojećim zakonima i propisima. Testovi i ispitivanja mogu se provoditi samo u za to registriranoj i priznatoj ustanovi. Za pojedine materijale, elemente ili opremu, za koje projektant i nadzorni organ to zatraže, izvođač je dužan dobaviti i pokazati ateste ili drugu ovjerenu dokumentaciju proizvođača tog materijala, elementa ili opreme.</t>
  </si>
  <si>
    <t>UZORCI, PROSPEKTI, RADIONIČKI I KOMPOZITNI NACRTI</t>
  </si>
  <si>
    <t>Izvođač će pokazati uzorke, prospekte, radioničke i ostale nacrte, koji su specificirani u ovom popisu i na način koji je ovdje naveden bez obzira na to, da li su navedeni u općim opisima ili u pojedinim stavkama troškovnika.</t>
  </si>
  <si>
    <t>a) ime projekta</t>
  </si>
  <si>
    <t>b) naziv izvođača ili proizvođača</t>
  </si>
  <si>
    <t>c) materijal, opremu ili stavku koju predstavlja</t>
  </si>
  <si>
    <t>d) mjesto ugradbe</t>
  </si>
  <si>
    <t>Izvođač će izraditi i dati na odobrenje radioničke i ostale nacrte potrebne za proizvodnju i montažu instalacija, oprema i pojedinih stavaka.</t>
  </si>
  <si>
    <t>Cijena takvih supstitucija ni u kom slučaju neće moći biti viša od cijene ponuđene u ugovoru, a moći će se provoditi odnosno ugrađivati tek kada nadzorni organ i projektant pismeno odobre takve supstitucije.</t>
  </si>
  <si>
    <t>PRIVREMENI OBJEKTI, OPREMA I INSTALACIJE</t>
  </si>
  <si>
    <t>Izvođač je dužan postaviti i instalirati sve privremene objekte, ograde, zaštite, opremu i instalacije potrebne za normalno izvođenje radova, te ih nakon završetka radova sa gradilišta ukloniti.</t>
  </si>
  <si>
    <t>6.4.</t>
  </si>
  <si>
    <t>Izvođač će na ulazu u gradilište postaviti ploču s podacima o investitoru, projektantu, izvođaču i objektu.</t>
  </si>
  <si>
    <t>7.</t>
  </si>
  <si>
    <t>ČIŠĆENJA</t>
  </si>
  <si>
    <t>7.1.</t>
  </si>
  <si>
    <t>Izvođač radova izvršit će sva čišćenja tijekom radova, te po završetku pojedinih grubih radova, kao i fino čišćenje po završetku svih radova, a neposredno prije konačne primopredaje.</t>
  </si>
  <si>
    <t>7.2.</t>
  </si>
  <si>
    <t>Čišćenje obuhvaća uklanjanje sveg smeća, otpadaka, šute, materijala ili elemenata koje je nadzorni organ odbio i zatražio da se ukloni sa gradilišta, kao i konačno čišćenje i pranje nakon završetka svih radova, te držanje svih materijala uredno uskladištenih.</t>
  </si>
  <si>
    <t>7.3.</t>
  </si>
  <si>
    <t>8.</t>
  </si>
  <si>
    <t>UKLANJANJE OTPADAKA</t>
  </si>
  <si>
    <t>8.1.</t>
  </si>
  <si>
    <t>Izvođač će tijekom trajanja izvedbe uklanjati sve otpatke, smeće i šutu, te će ih otpremiti izvan gradilišta na u tu svrhu odobrenu lokaciju i održavati će cijeli objekt uključivo okolni teren i pločnike, te ulice oko gradilišta u urednom i radnom stanju.</t>
  </si>
  <si>
    <t>8.2.</t>
  </si>
  <si>
    <t>Izvođač je dužan voditi računa i provesti mjere osiguranja tako da se tijekom uklanjanja otpadaka, materijala i opreme ne dovedu u opasnost ljudi i imovina. Prilikom svih čišćenja i uklanjanja otpadaka kada je god to moguće izvođač će koristiti vodu da smanji stvaranje prašine. Nikakvo smeće neće biti spaljivano na gradilištu.</t>
  </si>
  <si>
    <t>Nikakvo smeće ili otpatci neće se bacati u iskope, jame, niti koristiti kod nasipavanja.</t>
  </si>
  <si>
    <t>8.3.</t>
  </si>
  <si>
    <t>Vozila koja će se koristiti za odvoz smeća, šute i otpadaka moraju imati platneni krov (ceradu), a materijal koji se prevozi mora biti poprskan vodom kako bi se spriječilo njegovo rasipanje i raznošenje vjetrom tijekom prijevoza do lokaliteta za deponiranje.</t>
  </si>
  <si>
    <t>Suvišno blato i ostala nečistoća sa kotača vozila mora se odstraniti, kako bi se spriječilo njihovo raznošenje po ulicama izvan gradilišta. Svako eventualno blato i ostalu nečistoću koja takva vozila raznesu po ulicama izvan gradilišta dužan je izvođač o svom trošku ukloniti i zaprljane površine očistiti.</t>
  </si>
  <si>
    <t>9.</t>
  </si>
  <si>
    <t>ČUVANJE MATERIJALA</t>
  </si>
  <si>
    <t>9.1.</t>
  </si>
  <si>
    <t>Sav materijal i oprema koja će se upotrijebiti na građevini moraju biti uskladišteni, složeni i zaštićeni, te održavani u urednom i dobrom stanju.</t>
  </si>
  <si>
    <t>9.2.</t>
  </si>
  <si>
    <t>Sav suvišni materijal, oprema i alat koji nije više u upotrebi, kao i skele, oplata i itd. moraju biti uredno složeni, tako da ne ometaju napredak preostalih radova, te uklonjeni prvom prilikom sa gradilišta.</t>
  </si>
  <si>
    <t>9.3.</t>
  </si>
  <si>
    <t>Ukoliko se postojeće prostorije ili djelomično dovršeni prostori građevine koriste za privremeno skladište materijala, izvođač je odgovoran da uskladišteni materijal ne ometa pravovremeno izvođenje preostalih radova, niti inspekciju odnosno kontrolu izvedenih radova. Izvođač je također odgovoran da težina uskladištenog materijala ne pređe računato dozvoljeno opterećenje konstrukcije.</t>
  </si>
  <si>
    <t>10.</t>
  </si>
  <si>
    <t>ZAVRŠETAK RADOVA</t>
  </si>
  <si>
    <t>10.1.</t>
  </si>
  <si>
    <t>10.2.</t>
  </si>
  <si>
    <t>11.</t>
  </si>
  <si>
    <t>PRIMOPREDAJA  RADOVA</t>
  </si>
  <si>
    <t>11.1.</t>
  </si>
  <si>
    <t>11.2.</t>
  </si>
  <si>
    <t>11.3.</t>
  </si>
  <si>
    <t>11.4.</t>
  </si>
  <si>
    <t>Prilikom predaje ponude treba navesti i točan rok do kada se radovi mogu završiti.</t>
  </si>
  <si>
    <t>Pojedini radovi mogu se ustupiti podizvođaču samo uz prethodni pristanak naručioca.</t>
  </si>
  <si>
    <t>Posebna obaveza glavnog izvođača u vezi s ugovorima za radove koje izvode drugi izvođači jest koordinacija rada tih izvođača sa svojim radovima. Ta koordinacija obuhvaća sve potrebne pripreme, ugradnju eventualnih drvenih ili metalnih elemenata, potrebnih za učvršćenje ili zavješenje, te ostale zidarske radove i druge pripomoći potrebne za izvedbu i dovršenje radova drugih izvođača, kao i to da im omogući privremeno uskladištenje njihovih proizvoda. Glavni izvođač je također dužan uskladiti sve svoje radove , naročito na ojačanjima, s radovima drugih izvođača  te im treba omogućiti nesmetano i brzo izvođenje njihovih radova.</t>
  </si>
  <si>
    <t>Izvođač radova dužan je pridržavati se odredbi Zakona o građenju, kao i drugih propisa, kojima se uređuju radovi na objekatu.</t>
  </si>
  <si>
    <t>Izvođač je dužan izvesti i završno čišćenje cijelog objekta prije primopredaje, uključivo sva pranja stakala, pločica, podova itd. Sva ta čišćenja izvođač će izvesti sredstvima za čišćenje, koja su proizvedena i preporučena za primjenu na površinama koje se čiste. Izvođač će o svom trošku zamijeniti, popraviti i dovesti u ispravno stanje sve radove i površine koje eventualno ošteti tijekom takvog čišćenja.</t>
  </si>
  <si>
    <t>Po završetku svih radova izvršit će se primopredaja radova na objektu putem završnog pregleda, u kojoj će obavezno biti predstavnici investitora, projektanta, a po potrebi i predstavnici proizvođača ili organizacija koje su učestvovale u financiranju ili izvedbi radova.</t>
  </si>
  <si>
    <t>Prije primopredaje radova izvođač je dužan investitoru dostaviti svu dokumentaciju,  građevinski dnevnik, ateste, rezultate ispitivanja itd., kao i drugu dokumentaciju potrebnu investitoru.</t>
  </si>
  <si>
    <t xml:space="preserve">Tijekom primopredaje vodit će se zapisnik, te je izvođač dužan izvršiti sve eventualne ispravke, popravke i zamjene na radovima, ukoliko se takve utvrde u tom zapisniku. </t>
  </si>
  <si>
    <t>Tijekom trajanja ugovornog jamstvenog odnosno garantnog roka, izvođač je dužan o svom trošku otkloniti sve nedostatke koji se pokažu tijekom tog jamstvenog roka, a koji su nastupili zbog izvođačeva nepridržavanja obaveza u vezi s kvalitetom radova i materijala. Investitor i nadzor će izvođaču odrediti primjereni rok za otklanjanje nedostataka, ali ujedno zadržava pravo i na naknadu eventualne štete nastale takvim nedostacima u izvedbi. Izvođač nije dužan vršiti korekciju ili popravke koji su rezultat normalnog korištenja.</t>
  </si>
  <si>
    <t>UKLANJANJE i RUŠENJE</t>
  </si>
  <si>
    <t>PRIPREMA TERENA</t>
  </si>
  <si>
    <t>Treba provoditi sve tehničko-higijenske zaštitne mjere, bez nanošenja štete nad ostalim dijelovima izgrađenog dijela infrastrukture, okolnih objekata i što je moguće manju devastaciju okolnog terena.</t>
  </si>
  <si>
    <t>UKLANJANJE ILI PREMJEŠTANJE POSTOJEĆIH KOMUNALNIH INSTALACIJA</t>
  </si>
  <si>
    <t>Potrebno je blindirati i zaštiti postojeće komunalne instalacije.</t>
  </si>
  <si>
    <t xml:space="preserve">TEHNIČKA OPREMA I PRIPREMA (UREĐENJE)     </t>
  </si>
  <si>
    <t>Izvoditelj radova mora prije početka građevinskih radova investitoru predočiti plan organizacije gradilišta, sva potrebna tehnička pomagala koja se nalaze na gradilištu.</t>
  </si>
  <si>
    <t>BETONSKI I ARMIRANOBETONSKI RADOVI</t>
  </si>
  <si>
    <t>Prije početka izvedbe betonskih radova treba pregledati i zapisnički ustanoviti podatke o agregatu , cementu i vodi , odnosno faktorima koji će utjecati na kakvoću radova i ugrađenog betona .</t>
  </si>
  <si>
    <t>SASTAVNI MATERIJALI</t>
  </si>
  <si>
    <t>Sastavni materijali ne smiju sadržavati štetne primjese u količinama koje mogu biti opasne za trajnost betona ili uzrokovati koroziju armature. Moraju biti pogodni za namjeravano korištenje betona.</t>
  </si>
  <si>
    <t>Ne smije se rabiti cement koji je na betonari skladišten duže od tri mjeseca, ako ispitivanjima osnovnih svojstava nije potvrđeno da mu kakvoća odgovara propisanim uvjetima.</t>
  </si>
  <si>
    <t xml:space="preserve">Mora biti razdvojen u najmanje tri frakcije, i treba imati potvrdu sukladnosti s uvjetima navedenih normi, koju izdaje ovlaštena hrvatska institucija. </t>
  </si>
  <si>
    <t>Frakcije agregata moraju se transportirati i skladištiti odvojeno, tako da se ne prljaju, ne predrobljuju i ne segregiraju.</t>
  </si>
  <si>
    <t xml:space="preserve">Podloga odlagališta agregata treba biti izvedena u dovoljnom nagibu za odvodnju vode koja se procjeđuje iz agregata. </t>
  </si>
  <si>
    <t>Na istome mjestu smiju se odlagati samo agregati iste nazivne frakcije iz istog izvora, a iste nazivne frakcije iz različitih izvora samo ako je prethodno dokazano da imaju ista ili dovoljno slična svojstva koja ne uzrokuju promjenu količine doziranja u betonu.</t>
  </si>
  <si>
    <t xml:space="preserve">Pouzdano pitka voda (iz gradskih vodovoda) može se rabiti bez potrebe prethodne provjere uporabljivosti. </t>
  </si>
  <si>
    <t>Voda koja se ne koristi za piće, a koristi se za izradu betona na osnovi provedenih ispitivanja, treba kontrolirati najmanje jednom u tri mjeseca.</t>
  </si>
  <si>
    <t>UGRADNJA BETONA</t>
  </si>
  <si>
    <t xml:space="preserve">Ugradnjom betona može se započeti tek kada je oplata i armatura u potpunosti zgotovljena i učvršćena. </t>
  </si>
  <si>
    <t xml:space="preserve">Sabijanje betona vrši se pervibratorima i pri tome valja paziti da ne dođe do stvaranja segregacijskih gnijezda. </t>
  </si>
  <si>
    <t>Zaštita betonske konstrukcije vrši se polijevanjem vodom ili prekrivanjem vlažnim jutenim platnom, ovisno o temperaturi i osunčanju.</t>
  </si>
  <si>
    <t>Armatura mora ostati u projektiranom položaju i za vrijeme betoniranja i treba biti u potpunosti obložena betonom u čitavoj dužini i opsegu, sa zaštitnim slojem betona ne manjim od minimalno propisanog za tu vrstu konstrukciju.</t>
  </si>
  <si>
    <t xml:space="preserve">Ukoliko se betoniranje obavlja pri niskim temperaturama mora biti osigurana mogućnost proizvodnje zagrijanog svježeg betona i mogućnost zaštite svježeg betona za vrijeme manipuliranja. </t>
  </si>
  <si>
    <t>Trajanje manipulacije i transporta svježeg betona treba svesti na minimum i uvjetovano je temeljem kriterija da u tom vremenu ne smije doći do bitnije promjene konzistencije betona.</t>
  </si>
  <si>
    <t xml:space="preserve">Transportna sredstva moraju biti takova da spriječe segregaciju od mjesta spravljanja do mjesta ugradnje betona. </t>
  </si>
  <si>
    <t>To mogu biti betonske pumpe, auto-mješalice i kamioni kiperi za prijevoz do 1 km.</t>
  </si>
  <si>
    <t>Dozvoljena visina slobodnog pada betona je 1,0 m, a za veće visine treba osigurati dozvoljeni broj vertikalnih ljevaka.</t>
  </si>
  <si>
    <t>Transportna sredstva ne smiju se oslanjati na oplatu ili armaturu , kako ne bi dovela u pitanje njihov projektirani položaj.</t>
  </si>
  <si>
    <t xml:space="preserve">Prekidi u betoniranju dopušteni su samo na mjestima kako je to predviđeno u nacrtima ili izričito dopušteno od nadzornog organa. </t>
  </si>
  <si>
    <t>Prekidi se određuju na način kako je propisano ovim tehničkim uvjetima.</t>
  </si>
  <si>
    <t>Sav beton mora biti dobro i jednoliko sabijen pogodnim pervibratorima i vibratorima koji imaju minimalnu frekvenciju od 8000 ciklusa u minuti.</t>
  </si>
  <si>
    <t xml:space="preserve">Kod vibriranja jednog sloja betona, koji dolazi na prethodni sloj koji još nije vezao, pervibratori moraju ući i u donji sloj betona za dužinu igle. </t>
  </si>
  <si>
    <t>Beton treba ubaciti što bliže njegovom konačnom položaju u konstrukciji da se izbjegne segregacija.</t>
  </si>
  <si>
    <t xml:space="preserve">Smije se vibrirati samo dobro ukliješten beton, a nikako ga se ne smije transportirati pomoću pervibratora. </t>
  </si>
  <si>
    <t>Za sve vrijeme betoniranja na gradilištu treba dežurati stručno osoblje koje može otkloniti manje kvarove na postrojenju za spravljanje betona, transportnim sredstvima i sredstvima za ugradnju betona.</t>
  </si>
  <si>
    <t>ZAŠTITA BETONA</t>
  </si>
  <si>
    <t xml:space="preserve">Zaštita betona od isušivanja mora biti efikasna već u prvim satima nakon ugradnje betona, odmah kada stanje površine betona to dozvoljava. </t>
  </si>
  <si>
    <t>Intezivna zaštita mora trajati najmanje 7 dana.</t>
  </si>
  <si>
    <t xml:space="preserve">Ukoliko se zaštita od isušivanja vrši polijevanjem, voda ne smije biti hladnija od temperature površine betona, kako ne bi došlo do ubrzavanja i diferencijalnih termijskih stezanja betona koja mogu izazvati stvaranje pukotina. </t>
  </si>
  <si>
    <t>Ukoliko se zaštita od isušivanja vrši postupkom zatvaranja betonskih površina prskanjem kemijskim sredstvima, njihovo djelovanje treba provjeriti u tijeku predhodnih ispitivanja betona.</t>
  </si>
  <si>
    <t xml:space="preserve">U hladnom periodu ugrađeni  beton se mora na odgovarajući način termički zaptivati. </t>
  </si>
  <si>
    <r>
      <t>Temperatura ugrađenog betona mora tri dana poslije ugradbe iznositi najmanje 278 K (+5</t>
    </r>
    <r>
      <rPr>
        <vertAlign val="superscript"/>
        <sz val="10"/>
        <rFont val="Calibri"/>
        <family val="2"/>
      </rPr>
      <t>o</t>
    </r>
    <r>
      <rPr>
        <sz val="10"/>
        <rFont val="Calibri"/>
        <family val="2"/>
      </rPr>
      <t>C).</t>
    </r>
  </si>
  <si>
    <t xml:space="preserve">Radni spojevi (reške) moraju biti vodonepropusni . </t>
  </si>
  <si>
    <t>Kod vodoravnih radnih spojeva, po završetku betoniranja, kada beton dobije odgovarajuću čvrstoću tj. u vremenu od početka do završetka vezivanja betona , potrebno je površinu na koju će se dobetonirati druga faza obraditi ispiranjem i ispuhivanjem smjesom zraka i vode pod pritiskom.</t>
  </si>
  <si>
    <t xml:space="preserve">Nakon montiranja armature i oplate, potrebno je ponovno savjesno očistiti površinu radne reške, zatim ispuhati i isprati smjesom zraka i vode. </t>
  </si>
  <si>
    <t>Naročitu pažnju pri tome valja posvetiti čišćenju uglova .</t>
  </si>
  <si>
    <t xml:space="preserve">Ovaj mikrobeton spravlja se sa vodom pomiješanom sa sredstvom za povećanje prionljivosti i vlačne čvrstoće betona. </t>
  </si>
  <si>
    <t xml:space="preserve">Kod vertikalne radne reške, prije početka prve faze betoniranja treba nanijeti sredstvo za površinsko sprječavanje vezanja betona . </t>
  </si>
  <si>
    <t>Nakon skidanja oplate ovaj se sloj ispere smjesom vode i zraka pod pritiskom.</t>
  </si>
  <si>
    <t xml:space="preserve">Nakon montiranja armature i oplate potrebno je ponovno očistiti površinu vertikalne radne reške. </t>
  </si>
  <si>
    <t xml:space="preserve">Neposredno prije početka betoniranja druge faze na površinu radne reške nanosi se premaz reakcijskom smolom. </t>
  </si>
  <si>
    <t>Vrijeme nanošenja i vezivanja, odnosno vezanja reakcijske smole mora biti podešeno tako da ona ne veže dok na nju ne dođe beton druge faze betoniranja.</t>
  </si>
  <si>
    <t xml:space="preserve">Sa ugradnjom betona može se započeti tek kada je oplata i armatura definitivno postavljena. </t>
  </si>
  <si>
    <t xml:space="preserve">Izvoditelj je dužan provoditi kontrolna ispitivanja betona. </t>
  </si>
  <si>
    <t>Čvrstoća betona određuje se klasom betona, a izvođač se mora strogo pridržavati klase betona za pojedine konstrukcije, označene u statičkom računu.</t>
  </si>
  <si>
    <t>ARMATURA</t>
  </si>
  <si>
    <t>Armatura mora biti u položaju predviđenom projektom i u potpunosti obuhvaćena betonom.</t>
  </si>
  <si>
    <t xml:space="preserve">Površina armature mora biti očišćena od slobodne hrđe i tvari koje mogu štetno djelovati na čelik, beton ili vezu između njih. </t>
  </si>
  <si>
    <t>Čelik za armiranje betona treba rezati i savijati prema projektnim specifikacijama.</t>
  </si>
  <si>
    <t>Nadzorni inženjer neposredno prije početka betoniranja mora:</t>
  </si>
  <si>
    <t>Svaka stavka armiračkih radova mora sadržavati:</t>
  </si>
  <si>
    <t>*Pregled armature prije savijanja i sječenja sa čišćenjem i sortiranjem,</t>
  </si>
  <si>
    <t>*Sječenje, ravnanje i savijanje armature na gradilištu sa horizontalnim transportom do mjesta savijanja te horizontalnim i vertikalnim transportom do mjesta vezanja i ugradnje, ili:</t>
  </si>
  <si>
    <t>*Savijanje u središnjem savijalištu, transport do radilišta, horizontalni i vertikalni transport već gotovog savijenog čelika do mjesta vezanja i ugradnje.</t>
  </si>
  <si>
    <t>*Postavljanje i vezanje armature točno prema nacrtima, sa podmetanjem podložaka, kako bi se osigurala potrebna udaljenost između armature i oplate,</t>
  </si>
  <si>
    <t>*Pregled armature od strane izvođača i nadzornog organa prije početka betoniranja.</t>
  </si>
  <si>
    <t>Prilikom transportiranja armature sa središnjeg savijališta na gradilište, armatura mora biti vezana i označena po stavkama i pozicijama iz nacrta savijanja armature.</t>
  </si>
  <si>
    <t xml:space="preserve">Armatura mora biti na gradilištu pregledno deponirana. </t>
  </si>
  <si>
    <t xml:space="preserve">Prije polaganja, armatura mora biti očišćena od hrđe i nečistoća. </t>
  </si>
  <si>
    <t>Žica, plastični ili drugi ulošci koji se polažu radi održavanja razmaka kao i sav drugi pomoćni materijal uključeni su u jediničnu cijenu.</t>
  </si>
  <si>
    <t xml:space="preserve">Armatura se mora ugrađivati po profilima iz statičkog računa, odnosno nacrta savijanja. </t>
  </si>
  <si>
    <t xml:space="preserve">Ugrađivati se mora armatura po profilima iz statičkog računa, odnosno nacrta savijanja. </t>
  </si>
  <si>
    <t xml:space="preserve">Ukoliko je onemogućena nabava određenih profila zamjena se vrši uz odobrenje statičara. </t>
  </si>
  <si>
    <t>Postavljenu armaturu prije betoniranja dužan je osim rukovodioca radilišta i nadzornog organa pregledati i statičar i to upisati u građevinski dnevnik.</t>
  </si>
  <si>
    <t>Mjerodavni podatak koji za marku betona koji treba upotrijebiti na pojedinim dijelovima konstrukcije uzima se iz statičkog računa i nacrta savijanja armature.</t>
  </si>
  <si>
    <t>Pri polaganju armature naročitu pažnju valja posvetiti visini armature kod horizontalnih serklaža i armaturi u negativnoj zoni ploče kod ležaja (na zidovima) kako ne bi došlo do povećanja debljine ploče kod betoniranja zbog previsoko položene spomenute armature.</t>
  </si>
  <si>
    <t>Prije početka radova, izvođač je dužan, neovisno o ovim općim uvjetima za izvođenje betonskih i AB radova, izraditi projekt betona, koji mora dostaviti na suglasnost projektantu.</t>
  </si>
  <si>
    <t>Projekt betona je sastavni dio izvedbenog projekta i mora biti stalno na gradilištu.</t>
  </si>
  <si>
    <t xml:space="preserve">Betonirati je dozvoljeno tek nakon što je nadzorni inženjer pregledao oplatu, odobrio montažu armature , a nakon toga i potvrdio ispravnost postavljanja iste upisom u građevinski dnevnik. </t>
  </si>
  <si>
    <t>Armirački radovi se u svemu moraju izvoditi prema HRN, važećim propisima i standardima.</t>
  </si>
  <si>
    <t>Jediničnom cijenom stavaka je obuhvaćeno:</t>
  </si>
  <si>
    <t>* priprema betona u betonari</t>
  </si>
  <si>
    <t>* dostava betona na gradilište</t>
  </si>
  <si>
    <t>* zaštitu betonskih konstrukcija</t>
  </si>
  <si>
    <t>*doprema, izrada i montaža sa demontažom kompletne oplate prema troškovniku</t>
  </si>
  <si>
    <t>*eventualno zatvarnje rupa i izbijanje plastičnih cijevi spona (pašaica)</t>
  </si>
  <si>
    <t>*betoniranje u vodi</t>
  </si>
  <si>
    <t>*dobava i pregled armature prije savijanja sa čišćenjem od rđe i nečistoća te sortiranjem</t>
  </si>
  <si>
    <t xml:space="preserve">*sječenje, ravnanje i savijanje armature </t>
  </si>
  <si>
    <t>*postavljanje armature točno prema armaturnim nacrtima, sa podmetanjem podložakakako bi se osigurala potrebna udaljenost između armature i oplate</t>
  </si>
  <si>
    <t>*ugradnja betona</t>
  </si>
  <si>
    <t>*svi horizontalni i vertikalni transporti</t>
  </si>
  <si>
    <t>*potrebna radna skela i podupiranje</t>
  </si>
  <si>
    <t>*uzimanje potrebnih uzoraka</t>
  </si>
  <si>
    <t xml:space="preserve">*ispitivanje materijala sa izradom atesta </t>
  </si>
  <si>
    <t xml:space="preserve">*čišćenje u tijeku izvođenja i nakon završetka svih radova </t>
  </si>
  <si>
    <t>*sva šteta i troškovi popravaka kao posljedica nepažnje u tijeku izvođenja</t>
  </si>
  <si>
    <t>*svi režijski troškovi</t>
  </si>
  <si>
    <t>*sav potreban alat na gradilištu i uskaldištenje</t>
  </si>
  <si>
    <t xml:space="preserve">* troškove zaštite na radu </t>
  </si>
  <si>
    <t xml:space="preserve">* troškove atesta </t>
  </si>
  <si>
    <t>*pregled oplate od strane izvođača, statičara i nadzornog inženjera prije početka betoniranja</t>
  </si>
  <si>
    <t xml:space="preserve">Glatka oplata mora biti stabilna, otporna i dovoljno poduprta da može primiti opterećenja i uticaje koji nastaju prilikom betoniranja, bez slijeganja i deformacija u bilo koje pravcu. </t>
  </si>
  <si>
    <t>Glatka oplata, podupiranje iste, kao i pomoćna radna skela uključena je u cijenu.</t>
  </si>
  <si>
    <t xml:space="preserve">Završne plohe betona moraju biti potpuno ravne, bez izbočina ili valova. </t>
  </si>
  <si>
    <t>Eventualni popravci segregiranih mjesta i tragovi spojeva oplate, neće se dodatno priznavati.</t>
  </si>
  <si>
    <t xml:space="preserve">Za premazivanje oplate ne smiju se koristiti premazi koji se ne mogu oprati s gotovog betona ili bi nakon pranja ostale mrlje. </t>
  </si>
  <si>
    <t>Prije početka ugrađivanja betona oplata se mora detaljno očistiti.</t>
  </si>
  <si>
    <t xml:space="preserve">Na oplati se moraju izvesti svi otvori, udubine i prolazi za sve vrste instalacija i okapnica , kako bi se izbjeglo naknadno oštećenje i rastresanje konstrukcije. </t>
  </si>
  <si>
    <t>Izrađena oplata, s podupiranjem, prije betoniranja mora biti pregledana, provjerene sve dimenzije i kakvoća izvedbe, kao i čistoća i vlažnost oplate.</t>
  </si>
  <si>
    <t>Oplata mora biti tako izvedena da se može skidati bez oštećenja konstrukcije.</t>
  </si>
  <si>
    <t>Pregled i prijem oplate evidentira se u građevinskom dnevniku.</t>
  </si>
  <si>
    <t>Atesti za materijale, poluproizvode i proizvode obvezno se dostavljaju pri isporuci na objektu i evidentiraju se u građevinskom dnevniku. Materijali bez valjanog atesta ne mogu se ugraditi.</t>
  </si>
  <si>
    <t>Jedinična cijena sadržava:</t>
  </si>
  <si>
    <t>* troškove glavnog i pomoćnog materijala i alata, sa uskladištenjem,</t>
  </si>
  <si>
    <t>* sav rad, uključujući transport i prijenose na gradilištu,</t>
  </si>
  <si>
    <t>* okov,</t>
  </si>
  <si>
    <t>* čišćenje po završenom radu i uklanjanje otpadaka,</t>
  </si>
  <si>
    <t>MATERIJAL</t>
  </si>
  <si>
    <t>Jelova građa za tesarske radove mora biti od zdrave i dovoljno suhe jelovine i mora odgovarati važećim standardima.</t>
  </si>
  <si>
    <t>Drvene letve i gredice ne smiju biti izvitoperene, raspucane, zahvaćene insektima, gnjilom srčikom i gnjilim kvrgama.</t>
  </si>
  <si>
    <t>Oplata od šperploče izrađuje se u tablama (panoima) čija veličina ovisi o veličini šperploče i namjeni.</t>
  </si>
  <si>
    <t>Uglavnom razlikujemo table za zidove, ploče, nosače i stupove a sve po projektu .</t>
  </si>
  <si>
    <t>Skele i oplate moraju biti tako projektirane, konstruirane i izvedene da mogu preuzeti opterećenja i utjecaje koji nastaju u izvođenju radova, bez štetnih slijeganja i deformacija,  osigurati točnost predviđenu projektom konstrukcije, ne smiju biti ugroženi ni oštećeni oblik, funkcioniranje, izgled i trajnost stalnih radova.</t>
  </si>
  <si>
    <t>Za izradu skela i oplata može se upotrijebiti svaki materijal koji će ispuniti uvjete konstrukcije ovih tehničkih uvjeta.</t>
  </si>
  <si>
    <t xml:space="preserve">Nadvišenja skele i oplate određuju se ovisno o objektu i njegovoj namjeni te estetskom  izgledu. </t>
  </si>
  <si>
    <t>Skele i oplate moraju biti tako izvedene da odgovaraju načinu ugradnje, vibriranja, njegovanja i toplinske obrade betona, prema projektu betona.</t>
  </si>
  <si>
    <t>Oplata treba osigurati betonu traženi oblik dok ne očvrsne.</t>
  </si>
  <si>
    <t xml:space="preserve">Kad je oplata sastavni dio konstrukcije iIi njezina elementa i ostaje ugrađena u konstrukciji, treba provjeriti njezinu trajnost. </t>
  </si>
  <si>
    <t>Ako takva oplata ili dio oplate ne utječe na nosivost konstrukcije, treba provjeriti da njezin utjecaj na konstrukciju nije štetan.</t>
  </si>
  <si>
    <t>Ako sredstva za učvršćivanje oplate prolaze kroz beton, ne smiju štetno djelovati na beton.</t>
  </si>
  <si>
    <t>Oplatu treba tako izvesti da ju je moguće lako skinuti, bez oštećenja betona.</t>
  </si>
  <si>
    <t>Unutrašnje stranice oplate moraju biti čiste i, prema potrebi, premazane zaštitnim sredstvom.</t>
  </si>
  <si>
    <t>Premaz oplate ne smije biti štetan za beton, ne smije djelovati na promjenu boje površine vidljivog betona i na vezu između armature i betona i ne smije štetno djelovati na materijal koji se naknadno nanosi na beton.</t>
  </si>
  <si>
    <t xml:space="preserve">Oplatu koja apsorbira značajniju količinu vode iz betona ili omogućava evaporaciju treba odgovarajuće vlažiti da se spriječi gubitak vode iz betona, osim ako nije za to posebno i kontrolirano namijenjena. </t>
  </si>
  <si>
    <t>Za osiguranje traženog zaštitnog sloja betona treba koristiti odgovarajuće vodilice ili distancere oplate od armature.</t>
  </si>
  <si>
    <t>Skele ni oplata se ne smiju uklanjati dok beton ne dobije dovoljnu čvrstoću:</t>
  </si>
  <si>
    <t>*otpornu na oštećenja površine skidanjem oplate,</t>
  </si>
  <si>
    <t>*dovoljnu za preuzimanje svih djelovanja na betonski element u tom trenutku,</t>
  </si>
  <si>
    <t>*da izbjegne deformacije veće od specificiranih tolerancija ponašanja betona.</t>
  </si>
  <si>
    <t xml:space="preserve">Oplata se skida po fazama, bez potresa i udara, na način da se konstrukcija ne preoptereti i ne ošteti. </t>
  </si>
  <si>
    <t xml:space="preserve">Opterećenja skela treba otpuštati postupno tako da se drugi elementi skele ne preopterete. </t>
  </si>
  <si>
    <t>Stabilnost skela i oplate treba održavati pri oslobađanju i uklanjanju opterećenja.</t>
  </si>
  <si>
    <t>Kad tehnologija gradnje zahtijeva podupiranje konstrukcije i nakon skidanja oplate, raspored i način podupiranja moraju se predvidjeti projektom betona.</t>
  </si>
  <si>
    <t xml:space="preserve">Specijalni način ugradnje i specijalni betoni mogu zahtijevati posebne uvjete za oplatu (podvodni beton, pumpani beton i sl.). </t>
  </si>
  <si>
    <t>Ukoliko određeni profil prema statičkon računu nije moguće dobaviti, zamjena se vrši isključivo uz odobrenje statičara.</t>
  </si>
  <si>
    <t xml:space="preserve">OPĆI UVJETI Svi bravarski radovi moraju biti izvedeni prema opisu troškovnika , detaljima iuputama projektanta .   </t>
  </si>
  <si>
    <t>Kovana , zavarena ili savijena mjesta u konstrukcijama ne smiju biti izgorena , ne smiju se ljušiti niti biti raspucana .</t>
  </si>
  <si>
    <t xml:space="preserve">Križanja i sastavi moraju biti izvedeni sa punim neoslabljenim profilima . </t>
  </si>
  <si>
    <t xml:space="preserve">Dijelovi koji su uzidani moraju biti premazani dva puta. </t>
  </si>
  <si>
    <t>U jediničnu cijenu svake stavke podrazumijeva se uz nabavu svega glavnog i pomoćnog materijala sva izrada u radionici, sva snimanja i kontrola mjera na građevini , izrada izvedbenih imontažnih nacrta, transport i prijenosi.</t>
  </si>
  <si>
    <t xml:space="preserve">U cijeni mora biti sadržana odšteta za razmjeravanje , označavanje , štemanje, montaža i privremeno učvršćenje izvedenih elemenata da se isto kod zalijevanja sidara ili drugog učvršćenja ne pomakne .U cijenu ulazi i sav potreban sitni pribor i ugradbeni materijal ( vijci, zakovice i.t.d ) kao i odstranjenje svih otpadaka i nečistoće prouzročenim izvođenjem, te odšteta za štete prouzročene nepažnjom na radovima drugih obrtnika. </t>
  </si>
  <si>
    <t xml:space="preserve">Štemanje rupa i zidarsku pripomoć pri ugradbi vrši izvoditelj građevinskih radova. </t>
  </si>
  <si>
    <t>Izvođač je dužan prije početka radova konzultirati projektanta radi moguće izmjene detalja , shema a time i opsa stavki troškovnika.</t>
  </si>
  <si>
    <t xml:space="preserve">Sve mjere kontrolirati na građevini. </t>
  </si>
  <si>
    <t>Kvaliteta čelika koji se ugrađuje je S235 .</t>
  </si>
  <si>
    <t xml:space="preserve">Površinska obrada </t>
  </si>
  <si>
    <t xml:space="preserve"> </t>
  </si>
  <si>
    <t xml:space="preserve">Rezanje čeličnih elemenata (termalno) </t>
  </si>
  <si>
    <t xml:space="preserve">Izrada rupa </t>
  </si>
  <si>
    <t>Zavarivanje</t>
  </si>
  <si>
    <t xml:space="preserve">Ukoliko u radioničkoj dokumentaciji nije drugačije naznačeno debljine zavara su: </t>
  </si>
  <si>
    <t xml:space="preserve">2a = tmin </t>
  </si>
  <si>
    <t xml:space="preserve">d= 0,7 tmin, odnosno a=t stjenke za cijevne   </t>
  </si>
  <si>
    <t xml:space="preserve">     </t>
  </si>
  <si>
    <t xml:space="preserve">Izvođač čelične konstrukcije treba prije radioničke izvedbe napraviti tehnološki plan zavarivanja, plan konstrole kvalitete zavarenih spojeva, te provoditi kontrolu zavarivanja. Također, Izvođač čelične konstrukcije treba napraviti plan i redosljed montiranja čelične konstrukcije na gradilištu, te provoditi kontrolu montaže. Prije početka radova na montaži potrebno je pregledati konstrukciju na skladištu gradilišta, te provjeriti mehaničku i geometrijsku ispravnost elemenata. </t>
  </si>
  <si>
    <t>Antikorozivna zaštita</t>
  </si>
  <si>
    <r>
      <t xml:space="preserve">t= 85 </t>
    </r>
    <r>
      <rPr>
        <sz val="12"/>
        <color theme="1"/>
        <rFont val="Symbol"/>
        <family val="1"/>
        <charset val="2"/>
      </rPr>
      <t>m</t>
    </r>
    <r>
      <rPr>
        <sz val="12"/>
        <color theme="1"/>
        <rFont val="Calibri"/>
        <family val="2"/>
        <charset val="238"/>
        <scheme val="minor"/>
      </rPr>
      <t xml:space="preserve">m </t>
    </r>
  </si>
  <si>
    <r>
      <t xml:space="preserve">t= 70 </t>
    </r>
    <r>
      <rPr>
        <sz val="12"/>
        <color theme="1"/>
        <rFont val="Symbol"/>
        <family val="1"/>
        <charset val="2"/>
      </rPr>
      <t>m</t>
    </r>
    <r>
      <rPr>
        <sz val="12"/>
        <color theme="1"/>
        <rFont val="Calibri"/>
        <family val="2"/>
        <charset val="238"/>
        <scheme val="minor"/>
      </rPr>
      <t xml:space="preserve">m </t>
    </r>
  </si>
  <si>
    <t xml:space="preserve">Priprema čeličnih konstrukcija za vruće pocinčavanje sastoji se od: </t>
  </si>
  <si>
    <t xml:space="preserve">Neposredno prije cinčanja čelična konstrukcija se umače u rastvor za flusiranje. Vruće cinčanje izvodi se umakanjem čelične konstrukcije u vrući cink. Višak cinka s čelične površine uklanja se vodenom parom i toplim zrakom. </t>
  </si>
  <si>
    <t xml:space="preserve">Prevlaka cinka dobivena vrućim postupkom mora biti homogena i mora potpuno prekrivati površinu, treba biti glatka i bez neravnina.  </t>
  </si>
  <si>
    <t>profile debljina zavara jednaka je debljini    elementa</t>
  </si>
  <si>
    <t xml:space="preserve">Projektiranje, građenje, održavanje i način korištenja građevine moraju biti takvi da se ispune zahtjevi propisani Tehničkim propisom za građevinske konstrukcije (NN 17/17, 75/20). </t>
  </si>
  <si>
    <t xml:space="preserve">Zidana konstrukcija se izvodi od: nearmiranog, omeđenog, armiranog i prednapetog ziđa. </t>
  </si>
  <si>
    <t xml:space="preserve">Građevni proizvodi na koje se primjenjuje ovaj Tehnički propis za zidane konstrukcije jesu: </t>
  </si>
  <si>
    <t xml:space="preserve">cement i zidarski cement,građevno vapno, agregat, mort, dodaci mortu, dodaci mort za injektiranje </t>
  </si>
  <si>
    <t xml:space="preserve">Zidana konstrukcija i građevni proizvodi moraju imati tehnička svojstva i ispunjavati druge zahtjeve propisane Tehničkim propisima za građevinske konstrukcije (NN 17/17 75/20). </t>
  </si>
  <si>
    <t>Radove kao i kontrolu kvalitete ugrađenog materijala treba obavljati u skladu sa važećim normativom</t>
  </si>
  <si>
    <t>Izvoditelj konstrukcija i elemenata od betona i armiranog betona mora voditi dokumentaciju prema Tehničkom propisu za betonske konstrukcije kojim dokazuje kvalitetu materijala, izvedenih radova te gotove konstrukcije te drugu dokumentaciju predviđenu projektom.</t>
  </si>
  <si>
    <t>Armatura se ugrađuje u armiranobetnsku konstrukciju prema  važečoj normi  i normama na koje ta upućuje.</t>
  </si>
  <si>
    <t>Radovi će se izvoditi u svemu prema projektu, opisu troškovnika i uputstvu nadzornog inženjera, prema Posebnim tehničkim uvjetima za tesarske radove  Prosječnim normama u građevinarstvu.</t>
  </si>
  <si>
    <t>Organizacija i priprema gradilišta</t>
  </si>
  <si>
    <t xml:space="preserve">Injektiranje ziđa (pukotine i konsolidacija) </t>
  </si>
  <si>
    <t>4.2.</t>
  </si>
  <si>
    <t>GIPS-KARTONSKI RADOVI</t>
  </si>
  <si>
    <t>4.3.</t>
  </si>
  <si>
    <t>komplet</t>
  </si>
  <si>
    <t>Čišćenje gradilišta</t>
  </si>
  <si>
    <t>4.4.</t>
  </si>
  <si>
    <t xml:space="preserve">Demontaža rasvjetnih tijela, utičnica i prekidača </t>
  </si>
  <si>
    <t>Zapunjavanje sljubnica i izravnanje podloge 
(prije nanošenja FRCM sustava)</t>
  </si>
  <si>
    <t>m'</t>
  </si>
  <si>
    <t>Demontaža rasvjetnih tijela, utičnica i prekidača te zaštita električnih  instalacija koje će smetati pri izvođenju radova na ojačanju konstrukcije. Izvođač treba pri davanju ponude obići objekt i predvidjeti količinu koja se mora demontirati. Postojeće priključke zaštititi do ponovne ugradnje. U cijenu uključena demontaža, zaštita i ponovna montaža.</t>
  </si>
  <si>
    <t>a) zidovi iznutra</t>
  </si>
  <si>
    <t xml:space="preserve">Injektiranje zidanog nadvoja (pukotine i konsolidacija) </t>
  </si>
  <si>
    <t>kom.</t>
  </si>
  <si>
    <t>Dobava i postava metalne ploče na bravarskoj konstrukciji s potrebnim informacijama (investitor, projektant, izvođač, nadzor, itd.) na mjesto koje odredi investitor, odnosno izvođač, te postava ploče sa znakovima upozorenja. Stavka uključuje nabavu i postavu gradilišne ploče, pravokutnog oblika najmanjih dimenzija 420 mm × 594 mm te ploče s znakovima upozorenja. Ploča mora biti u svemu u skladu sa važećim pravilnicima i propisima.</t>
  </si>
  <si>
    <t>Postavljanje ploče gradilišta</t>
  </si>
  <si>
    <t>BETONSKI I ARMIRAČKI RADOVI</t>
  </si>
  <si>
    <t>Izrada tunelske skele</t>
  </si>
  <si>
    <t>Izrada cijevne fasadne skele</t>
  </si>
  <si>
    <t xml:space="preserve">unutarnja strana zida </t>
  </si>
  <si>
    <t>Odvoz šute</t>
  </si>
  <si>
    <t>UKUPNO PRIPREMNI RADOVI:</t>
  </si>
  <si>
    <t>UKUPNO BETONSKI I ARMIRAČKI RADOVI:</t>
  </si>
  <si>
    <t xml:space="preserve">m' </t>
  </si>
  <si>
    <t>LIMARSKI RADOVI</t>
  </si>
  <si>
    <t>UKUPNO LIMARSKI RADOVI:</t>
  </si>
  <si>
    <t>Armatura</t>
  </si>
  <si>
    <t>m²</t>
  </si>
  <si>
    <r>
      <t xml:space="preserve">Kod izvedbe betonskih i armiranobetonskih konstrukcija treba se u svemu pridržavati postojećih propisa i </t>
    </r>
    <r>
      <rPr>
        <i/>
        <sz val="10"/>
        <rFont val="Calibri"/>
        <family val="2"/>
      </rPr>
      <t>Tehničkog propisa za građevinske konstrukcije</t>
    </r>
  </si>
  <si>
    <t>opis stavke</t>
  </si>
  <si>
    <t>m³</t>
  </si>
  <si>
    <r>
      <t>m</t>
    </r>
    <r>
      <rPr>
        <vertAlign val="superscript"/>
        <sz val="11"/>
        <color theme="1"/>
        <rFont val="Arial Narrow"/>
        <family val="2"/>
        <charset val="238"/>
      </rPr>
      <t>2</t>
    </r>
  </si>
  <si>
    <r>
      <t>m</t>
    </r>
    <r>
      <rPr>
        <vertAlign val="superscript"/>
        <sz val="11"/>
        <color indexed="8"/>
        <rFont val="Arial Narrow"/>
        <family val="2"/>
        <charset val="238"/>
      </rPr>
      <t>2</t>
    </r>
  </si>
  <si>
    <r>
      <t>m</t>
    </r>
    <r>
      <rPr>
        <vertAlign val="superscript"/>
        <sz val="11"/>
        <rFont val="Arial Narrow"/>
        <family val="2"/>
        <charset val="238"/>
      </rPr>
      <t>2</t>
    </r>
  </si>
  <si>
    <r>
      <t>m</t>
    </r>
    <r>
      <rPr>
        <vertAlign val="superscript"/>
        <sz val="11"/>
        <rFont val="Arial Narrow"/>
        <family val="2"/>
        <charset val="238"/>
      </rPr>
      <t>3</t>
    </r>
  </si>
  <si>
    <t>R.b.</t>
  </si>
  <si>
    <t>Obračun komplet izvedenih radova.</t>
  </si>
  <si>
    <t>Obračun po komadu.</t>
  </si>
  <si>
    <t>Obračun se vrši po m2 horizontalne projekcije površine skele.</t>
  </si>
  <si>
    <t>Obračun se vrši po m2 vertikalne projekcije površine skele.</t>
  </si>
  <si>
    <t>Obračun komplet.</t>
  </si>
  <si>
    <t>Obračun po m2 stropne površine.</t>
  </si>
  <si>
    <t>c) vertikalni žljeb</t>
  </si>
  <si>
    <t>Zaštita podnih obloga</t>
  </si>
  <si>
    <t>Obračun po m3 zbijenog stanja.</t>
  </si>
  <si>
    <t xml:space="preserve">Dobava, postavljanje i odlaganje zaštitnih podnih obloga za zaštitu svih podnih površina u obliku OSB ploča i geotekstila. Zaštitu koristiti prilikom korištenja radnih ljestvi, pokretnih skela i platformi te zbog opadanja dijelova žbuke sa stropova i zidova. Sva oštećenja nastala na nezaštićenom dijelu izvođač popravlja o svom trošku. </t>
  </si>
  <si>
    <t>Obračun po m2 zaštićene površine.</t>
  </si>
  <si>
    <t>ZEMLJANI RADOVI</t>
  </si>
  <si>
    <t xml:space="preserve">Obračun po m³ iskopanog materijala u sraslom stanju. </t>
  </si>
  <si>
    <t>Obračun po m³ ugrađenog materijala u zbijenom stanju.</t>
  </si>
  <si>
    <t>Odvoz viška materijala iz iskopa na trajnu deponiju.</t>
  </si>
  <si>
    <t>Obračun po m2 oštemanog poda.</t>
  </si>
  <si>
    <t>Obračun po m² izvedene posteljice.</t>
  </si>
  <si>
    <t>Obračun po m2 ugrađenog betona.</t>
  </si>
  <si>
    <t>Obračun po m³ ugrađenog betona.</t>
  </si>
  <si>
    <t>Obračun je po m2 zida, otvori se u potpunosti odbijaju.</t>
  </si>
  <si>
    <t>Obračun po m' saniranog nadvoja.</t>
  </si>
  <si>
    <t>IZOLATERSKI RADOVI</t>
  </si>
  <si>
    <t>Obračun po m² izolirane plohe.</t>
  </si>
  <si>
    <t>Obračun po kilogramu ugrađenog čelika.</t>
  </si>
  <si>
    <t>Izrada cementne krute plivajuće podne konstrukcije - estrih na mjestima predviđenim projektom.</t>
  </si>
  <si>
    <t>Stavka uključuje:
- izradu cementne krute plivajuće podne konstrukcije - estrih, MB-25, armirane polipropilenskim vlaknima,
- njegu cementne krute plivajuće podne konstrukcije - estrih,
- uklanjanje svih nečistoća nastalih predmetnim radovima, sve spremno za postavu završne podne obloge - keramika ili parket.</t>
  </si>
  <si>
    <t>Obračun po m² izvedenog estriha.</t>
  </si>
  <si>
    <t>U jediničnu cijenu uključen je utovar sa privremene deponije i odvoz viška materijala na trajnu  deponiju. Obuhvaćene su sve takse i troškovi održavanja deponije, kao i konačno uređenje deponije.</t>
  </si>
  <si>
    <t>Obračun po m2 uklonjene obloge.</t>
  </si>
  <si>
    <r>
      <t>m</t>
    </r>
    <r>
      <rPr>
        <vertAlign val="superscript"/>
        <sz val="11"/>
        <color theme="1"/>
        <rFont val="Arial Narrow"/>
        <family val="2"/>
        <charset val="238"/>
      </rPr>
      <t>3</t>
    </r>
  </si>
  <si>
    <t>Čišćenje površine zidova</t>
  </si>
  <si>
    <t>Obračun prema m2 opranog i očišćenog ziđa.</t>
  </si>
  <si>
    <t>Nabava, doprema, montaža i demontaža pune zaštitne ograde.</t>
  </si>
  <si>
    <t>RADOVI UKLANJANJA I DEMONTAŽE</t>
  </si>
  <si>
    <t>UKUPNO RADOVI UKLANJANJA I DEMONTAŽE:</t>
  </si>
  <si>
    <t>2.3.</t>
  </si>
  <si>
    <t>2.4.</t>
  </si>
  <si>
    <t>2.5.</t>
  </si>
  <si>
    <t>2.6.</t>
  </si>
  <si>
    <t>2.10.</t>
  </si>
  <si>
    <t>2.11.</t>
  </si>
  <si>
    <t>2.12.</t>
  </si>
  <si>
    <t>UKUPNO ZEMLJANI RADOVI:</t>
  </si>
  <si>
    <t>Obračun po m dužnom postavljenog oluka u punoj funkciji.</t>
  </si>
  <si>
    <t>Minimalna debljina podloge 5,00 cm. Vanjski rub podloge prelazi vanjski rub temelja/temeljne ploče po 20 cm sa svake strane. U cijenu uključena izrada i ovjera izvješća o kvaliteti temeljnog tla, izrađena od ovlaštenog stručnjaka specijaliste, koje izvješće mora odobriti nanošenje predmetne podloge.</t>
  </si>
  <si>
    <t>Dobava, oblikovanje prema armaturnom planu i ugradba betonskog čelika srednje složenosti. U cijenu uključen i rad.</t>
  </si>
  <si>
    <t>5.9.</t>
  </si>
  <si>
    <t xml:space="preserve">Prije nanošenja morta za zapunjavanje sljubnica, potrebno je zasititi podlogu vodom, u svrhu sprječavanja upijanja vode iz žbuke od strane podloge. Višak slobodne vode mora ispariti, tako da je površina zasićena a površina suha. Nanosi se specijani mort za zapunjavanje sljubnica između elemenata ziđa lopaticom, lagano pritskujući kako bi poboljšali prionjivost. Višak morta treba ukloniti odmah nakon ugradnje. Istim mortom potrebno je poravnati udubine, a izbočine je potrebno otući kako bi se dobila zadovoljavajuća ravnost površine za nanošenje ojačanja.  </t>
  </si>
  <si>
    <r>
      <t>Izvedba injekcijskih bušotina za sanaciju građe zida. Rupe izbušiti simetrično, ako je moguće u kvadratnom rasteru na razmaku od 50 cm. Za zidove debljine manje od 60 cm, mješavina se injektira samo na jednoj strani, a kod zidova debljih od 60 cm mješavina se injektira s obje strane. Rupe trebaju biti promjera 20-30 mm u dubini od 2/3 debljine zida, pod kutom od 30º-40º u koje se ugrađuju  plastične cijevčice promjera 12-16 mm kroz koje će se injektirati mješavina. Prije injektiranja pripremljene mješavine, unutrašnjost strukture koja se konsolidira mora se potpuno zasititi vodom. Dan prije izvođenja radova treba dobro natopiti vodom unutrašnjost te strukture, kroz iste rupe kroz koje će se kasnije injektirati mješavina. U međuvremenu će sav višak vode u unutrašnjosti ispariti. Sva mjesta gdje bi mješavina mogla curiti, prethodno se trebaju zatvoriti reparaturnim mortom. Provedba injektiranja pripremljenom injekcijskom smjesom</t>
    </r>
    <r>
      <rPr>
        <sz val="11"/>
        <rFont val="Arial Narrow"/>
        <family val="2"/>
        <charset val="238"/>
      </rPr>
      <t xml:space="preserve">, pod pritiskom od 1-2 bara. Injektiranje se izvodi pažljivo u fazama, po visini od cca 1,5 m zida. Raditi s prekidima, kako bi injekcijska masa postigla određenu čvrstoću, čime se izbjegava pojava jačeg tlaka u praznom prostoru zida. Predviđa se utrošak injekcijske mase od cca 1,4 kg/l šupljine.                                                                                             </t>
    </r>
  </si>
  <si>
    <t xml:space="preserve">Obračun po m2 ugrađene žbuke. </t>
  </si>
  <si>
    <t xml:space="preserve">Ugradnja alkalno otporne mrežice ojačane staklenim vlaknima za armiranje žbuke. </t>
  </si>
  <si>
    <t xml:space="preserve">U zonama gdje su izvedena ojačanja ziđa, te nad navojima i svim drugim problematičnim mjestima gdje je moguće pucanje žbuke, ugrađuje se alkalno otporna mrežica za armiranje. Mrežica se ugrađuje u gornjoj trećini debljine žbuke. U cijenu uračunat sav rad, materijal, alati i strojevi potrebni za potpuno dovršenje stavke. </t>
  </si>
  <si>
    <t xml:space="preserve">Stavka uključuje obradu oštećenih špaleta u zoni prozora i vrata. Uključje ugradnju kutnih profila, žbukanje, gletanje i sve radnje do završnog gletanja i ličenja zidova koje je obuhvaćeno stavkama bojadisarskih radova. 
</t>
  </si>
  <si>
    <t xml:space="preserve">Obračun po m2 izvedenog zida. </t>
  </si>
  <si>
    <t>Bojanje svih unutarnjih zidova bijelom poludisperzijskom bojom u tri naliča.</t>
  </si>
  <si>
    <t xml:space="preserve">Bojanje se obavlja nužno od stropne plohe do poda. Stavka se odnosi na sve unutarnje prostorije. U cijenu uključen sav, materijal i rad, alati i strojevi za dovršenje stavke.
</t>
  </si>
  <si>
    <t>Bojanje svih stropova (ogletanih i spuštenih), bijelom poludisperzijskom bojom u tri naliča.</t>
  </si>
  <si>
    <t>Obračun po m² ugrađenih gres pločica.</t>
  </si>
  <si>
    <t>b) Zidovi</t>
  </si>
  <si>
    <t>a) Podovi unutrašnji</t>
  </si>
  <si>
    <t>Obračun po m izvedenog sokla.</t>
  </si>
  <si>
    <t>Dobava i ugradba silikona na spojevima vertikalnih i horizontalnih konkavnih ploha obloženih gres pločicama.</t>
  </si>
  <si>
    <t>Obračun po m ugrađenog silikona.</t>
  </si>
  <si>
    <t>Dobava, dostava i postava hrastovog  parketa I klase. Na osušeni estrih polaže se parket u vodootpornom ljepilu. U cijenu ove stavke treba zaračunati strojno struganje i lakiranje u tri premaza lakom otpornim na habanje. Veličina dužica i način polaganja prema postojećem stanju.</t>
  </si>
  <si>
    <t>Obračun po m² gotovog poda.</t>
  </si>
  <si>
    <t>Dobava, dostava i postava hrastovih profiliranih podnih rubnih daščica uz zidnu plohu pri rubnom završetku parketne obloge na mjestima oštećenja.</t>
  </si>
  <si>
    <t xml:space="preserve">Dobava, dostava i postava hrastovih profiliranih podnih rubnih daščica uz zidnu plohu pri rubnom završetku parketne obloge. Hrastove letvice finalno obrađene brušenjem i lakiranjem učvršćuju se u zidnu konstrukciju. Dimenzija po izboru projektanta. </t>
  </si>
  <si>
    <t>Obračun po m postavljene letvice.</t>
  </si>
  <si>
    <t>5.10.</t>
  </si>
  <si>
    <t>2.13.</t>
  </si>
  <si>
    <t>9.4.</t>
  </si>
  <si>
    <t>9.5.</t>
  </si>
  <si>
    <t>SVEUKUPNO SA PDV-om</t>
  </si>
  <si>
    <t>PDV (25%)</t>
  </si>
  <si>
    <t>12.</t>
  </si>
  <si>
    <t>m</t>
  </si>
  <si>
    <t>Obračun po m2 otvora.</t>
  </si>
  <si>
    <t>13.1.</t>
  </si>
  <si>
    <t>13.2.</t>
  </si>
  <si>
    <t>13.3.</t>
  </si>
  <si>
    <t>13.4.</t>
  </si>
  <si>
    <t xml:space="preserve">Obračun po komadu kompletno ugrađene stijene dovedene do pune gotovosti i funkcionalnosti. 
</t>
  </si>
  <si>
    <t xml:space="preserve">Obračun po komadu ugrađenih vrata dovedenih do pune gotovosti i funkcionalnosti. 
</t>
  </si>
  <si>
    <t xml:space="preserve">Obračun po komadu kompletno ugrađene stijene dovedene do pune gotovosti i funkcionalnosti.
</t>
  </si>
  <si>
    <t xml:space="preserve">Obračun po komadu ugrađenih vrata dovedenih do pune gotovosti i funkcionalnosti.
</t>
  </si>
  <si>
    <t>13.5.</t>
  </si>
  <si>
    <t>13.6.</t>
  </si>
  <si>
    <t>13.7.</t>
  </si>
  <si>
    <t>13.8.</t>
  </si>
  <si>
    <t>13.9.</t>
  </si>
  <si>
    <t>13.10.</t>
  </si>
  <si>
    <t>Obračun po m2 poda pokrivenog parketom.</t>
  </si>
  <si>
    <t>2.14.</t>
  </si>
  <si>
    <t>2.15.</t>
  </si>
  <si>
    <t>2.16.</t>
  </si>
  <si>
    <t xml:space="preserve">Ručni utovar smeća, materijala od rušenja, otucanja žbuke i slično, horizontalni i vertikalni prijenos, te prijevoz na udaljenost do 30km, istovar izvrtanjem i planiranjem na gradskoj planirki. Plaćanje svih pristojbi uključiti u jediničnu cijenu. </t>
  </si>
  <si>
    <t>4.5.</t>
  </si>
  <si>
    <t>4.6.</t>
  </si>
  <si>
    <t>5.11.</t>
  </si>
  <si>
    <t>5.12.</t>
  </si>
  <si>
    <t>5.13.</t>
  </si>
  <si>
    <t>5.14.</t>
  </si>
  <si>
    <t>5.15.</t>
  </si>
  <si>
    <t>8.5.</t>
  </si>
  <si>
    <t>8.6.</t>
  </si>
  <si>
    <t>8.7.</t>
  </si>
  <si>
    <t>Po završetku radova teren i svi djelovi građevine moraju biti ostavljeni u čistom i urednom stanju, koje će udovoljiti pregledu i odobrenju nadzornog inženjera.</t>
  </si>
  <si>
    <r>
      <t>o</t>
    </r>
    <r>
      <rPr>
        <sz val="10"/>
        <color theme="1"/>
        <rFont val="Times New Roman"/>
        <family val="1"/>
        <charset val="238"/>
      </rPr>
      <t xml:space="preserve">   </t>
    </r>
    <r>
      <rPr>
        <sz val="10"/>
        <color theme="1"/>
        <rFont val="Calibri"/>
        <family val="2"/>
        <charset val="238"/>
        <scheme val="minor"/>
      </rPr>
      <t xml:space="preserve">Za izvedbu radova na zaštiti od korozije mogu se upotrebljavati samo materijali s atestom izdanim od stručne radne organizacije registrirane za djelatnost u koju spada ispitivanje kakvoće tih materijala. </t>
    </r>
  </si>
  <si>
    <r>
      <t>o</t>
    </r>
    <r>
      <rPr>
        <sz val="10"/>
        <color rgb="FF000000"/>
        <rFont val="Times New Roman"/>
        <family val="1"/>
        <charset val="238"/>
      </rPr>
      <t xml:space="preserve">   </t>
    </r>
    <r>
      <rPr>
        <sz val="10"/>
        <color theme="1"/>
        <rFont val="Calibri"/>
        <family val="2"/>
        <charset val="238"/>
        <scheme val="minor"/>
      </rPr>
      <t xml:space="preserve">Kutni dvostrani </t>
    </r>
  </si>
  <si>
    <r>
      <t>o</t>
    </r>
    <r>
      <rPr>
        <sz val="10"/>
        <color rgb="FF000000"/>
        <rFont val="Times New Roman"/>
        <family val="1"/>
        <charset val="238"/>
      </rPr>
      <t xml:space="preserve">   </t>
    </r>
    <r>
      <rPr>
        <sz val="10"/>
        <color theme="1"/>
        <rFont val="Calibri"/>
        <family val="2"/>
        <charset val="238"/>
        <scheme val="minor"/>
      </rPr>
      <t xml:space="preserve">Kutni jednostrani </t>
    </r>
  </si>
  <si>
    <r>
      <t>o</t>
    </r>
    <r>
      <rPr>
        <sz val="10"/>
        <color rgb="FF000000"/>
        <rFont val="Times New Roman"/>
        <family val="1"/>
        <charset val="238"/>
      </rPr>
      <t xml:space="preserve">   </t>
    </r>
    <r>
      <rPr>
        <sz val="10"/>
        <color theme="1"/>
        <rFont val="Calibri"/>
        <family val="2"/>
        <charset val="238"/>
        <scheme val="minor"/>
      </rPr>
      <t xml:space="preserve">sučeoni V, poluV, X, K, dvostruki U </t>
    </r>
  </si>
  <si>
    <r>
      <t>o</t>
    </r>
    <r>
      <rPr>
        <sz val="10"/>
        <color rgb="FF000000"/>
        <rFont val="Times New Roman"/>
        <family val="1"/>
        <charset val="238"/>
      </rPr>
      <t xml:space="preserve">   </t>
    </r>
    <r>
      <rPr>
        <sz val="10"/>
        <color theme="1"/>
        <rFont val="Calibri"/>
        <family val="2"/>
        <charset val="238"/>
        <scheme val="minor"/>
      </rPr>
      <t xml:space="preserve">Za debljinu </t>
    </r>
    <r>
      <rPr>
        <u/>
        <sz val="10"/>
        <color theme="1"/>
        <rFont val="Calibri"/>
        <family val="2"/>
        <charset val="238"/>
        <scheme val="minor"/>
      </rPr>
      <t>&gt;</t>
    </r>
    <r>
      <rPr>
        <sz val="10"/>
        <color theme="1"/>
        <rFont val="Calibri"/>
        <family val="2"/>
        <charset val="238"/>
        <scheme val="minor"/>
      </rPr>
      <t xml:space="preserve"> 6 mm </t>
    </r>
  </si>
  <si>
    <r>
      <t>o</t>
    </r>
    <r>
      <rPr>
        <sz val="10"/>
        <color rgb="FF000000"/>
        <rFont val="Times New Roman"/>
        <family val="1"/>
        <charset val="238"/>
      </rPr>
      <t xml:space="preserve">   </t>
    </r>
    <r>
      <rPr>
        <sz val="10"/>
        <color theme="1"/>
        <rFont val="Calibri"/>
        <family val="2"/>
        <charset val="238"/>
        <scheme val="minor"/>
      </rPr>
      <t xml:space="preserve">Za debljinu </t>
    </r>
    <r>
      <rPr>
        <u/>
        <sz val="10"/>
        <color theme="1"/>
        <rFont val="Calibri"/>
        <family val="2"/>
        <charset val="238"/>
        <scheme val="minor"/>
      </rPr>
      <t>&gt;</t>
    </r>
    <r>
      <rPr>
        <sz val="10"/>
        <color theme="1"/>
        <rFont val="Calibri"/>
        <family val="2"/>
        <charset val="238"/>
        <scheme val="minor"/>
      </rPr>
      <t xml:space="preserve"> 3 mm &lt; 6mm </t>
    </r>
  </si>
  <si>
    <r>
      <t>o</t>
    </r>
    <r>
      <rPr>
        <sz val="10"/>
        <color rgb="FF000000"/>
        <rFont val="Times New Roman"/>
        <family val="1"/>
        <charset val="238"/>
      </rPr>
      <t xml:space="preserve">   </t>
    </r>
    <r>
      <rPr>
        <sz val="10"/>
        <color theme="1"/>
        <rFont val="Calibri"/>
        <family val="2"/>
        <charset val="238"/>
        <scheme val="minor"/>
      </rPr>
      <t xml:space="preserve">Odmašćivanja </t>
    </r>
  </si>
  <si>
    <r>
      <t>o</t>
    </r>
    <r>
      <rPr>
        <sz val="10"/>
        <color rgb="FF000000"/>
        <rFont val="Times New Roman"/>
        <family val="1"/>
        <charset val="238"/>
      </rPr>
      <t xml:space="preserve">   </t>
    </r>
    <r>
      <rPr>
        <sz val="10"/>
        <color theme="1"/>
        <rFont val="Calibri"/>
        <family val="2"/>
        <charset val="238"/>
        <scheme val="minor"/>
      </rPr>
      <t xml:space="preserve">Čišćenja razblaženim rastvorom klorovodične kiseline neposredno prije cinčanja </t>
    </r>
  </si>
  <si>
    <r>
      <t>o</t>
    </r>
    <r>
      <rPr>
        <sz val="10"/>
        <color rgb="FF000000"/>
        <rFont val="Times New Roman"/>
        <family val="1"/>
        <charset val="238"/>
      </rPr>
      <t xml:space="preserve">   </t>
    </r>
    <r>
      <rPr>
        <sz val="10"/>
        <color theme="1"/>
        <rFont val="Calibri"/>
        <family val="2"/>
        <charset val="238"/>
        <scheme val="minor"/>
      </rPr>
      <t xml:space="preserve">Ispiranja hladnom vodom </t>
    </r>
  </si>
  <si>
    <r>
      <t>o</t>
    </r>
    <r>
      <rPr>
        <sz val="10"/>
        <color rgb="FF000000"/>
        <rFont val="Times New Roman"/>
        <family val="1"/>
        <charset val="238"/>
      </rPr>
      <t xml:space="preserve">   </t>
    </r>
    <r>
      <rPr>
        <sz val="10"/>
        <color theme="1"/>
        <rFont val="Calibri"/>
        <family val="2"/>
        <charset val="238"/>
        <scheme val="minor"/>
      </rPr>
      <t xml:space="preserve">Nanošenja topitelja (flusa) na čeličnu površinu </t>
    </r>
  </si>
  <si>
    <r>
      <t>o</t>
    </r>
    <r>
      <rPr>
        <sz val="10"/>
        <color theme="1"/>
        <rFont val="Times New Roman"/>
        <family val="1"/>
        <charset val="238"/>
      </rPr>
      <t xml:space="preserve">   </t>
    </r>
    <r>
      <rPr>
        <sz val="10"/>
        <color theme="1"/>
        <rFont val="Calibri"/>
        <family val="2"/>
        <charset val="238"/>
        <scheme val="minor"/>
      </rPr>
      <t xml:space="preserve">Tijekom izvedbe radova na zaštiti od korozije mora se kontrolirati svaka radna operacija i rad u cjelini. </t>
    </r>
  </si>
  <si>
    <r>
      <t>o</t>
    </r>
    <r>
      <rPr>
        <sz val="10"/>
        <color theme="1"/>
        <rFont val="Times New Roman"/>
        <family val="1"/>
        <charset val="238"/>
      </rPr>
      <t xml:space="preserve">   </t>
    </r>
    <r>
      <rPr>
        <sz val="10"/>
        <color theme="1"/>
        <rFont val="Calibri"/>
        <family val="2"/>
        <charset val="238"/>
        <scheme val="minor"/>
      </rPr>
      <t xml:space="preserve">Za vrijeme radova na zaštiti od korozije mora se kontrolirati svaka radna operacija i rad u cjelini. </t>
    </r>
  </si>
  <si>
    <r>
      <t>o</t>
    </r>
    <r>
      <rPr>
        <sz val="10"/>
        <color theme="1"/>
        <rFont val="Times New Roman"/>
        <family val="1"/>
        <charset val="238"/>
      </rPr>
      <t xml:space="preserve">   </t>
    </r>
    <r>
      <rPr>
        <sz val="10"/>
        <color theme="1"/>
        <rFont val="Calibri"/>
        <family val="2"/>
        <charset val="238"/>
        <scheme val="minor"/>
      </rPr>
      <t xml:space="preserve">Za vrijeme izvedbe radova na zaštiti od korozije, potrebno je uzimati povremeno uzorke materijala koji se upotrebljavaju za zaštitu od korozije. </t>
    </r>
  </si>
  <si>
    <r>
      <t>o</t>
    </r>
    <r>
      <rPr>
        <sz val="10"/>
        <color theme="1"/>
        <rFont val="Times New Roman"/>
        <family val="1"/>
        <charset val="238"/>
      </rPr>
      <t xml:space="preserve">   </t>
    </r>
    <r>
      <rPr>
        <sz val="10"/>
        <color theme="1"/>
        <rFont val="Calibri"/>
        <family val="2"/>
        <charset val="238"/>
        <scheme val="minor"/>
      </rPr>
      <t xml:space="preserve">Čelična konstrukcija i dijelovi čelične konstrukcije ne mogu se staviti u uporabu prije nego što se utvrdi da su zaštićeni od korozije. </t>
    </r>
  </si>
  <si>
    <r>
      <t>o</t>
    </r>
    <r>
      <rPr>
        <sz val="10"/>
        <color theme="1"/>
        <rFont val="Times New Roman"/>
        <family val="1"/>
        <charset val="238"/>
      </rPr>
      <t xml:space="preserve">   </t>
    </r>
    <r>
      <rPr>
        <sz val="10"/>
        <color theme="1"/>
        <rFont val="Calibri"/>
        <family val="2"/>
        <charset val="238"/>
        <scheme val="minor"/>
      </rPr>
      <t xml:space="preserve">Zaštita od korozije čeličnih konstrukcija i njihovih dijelova mora se održavati u ispravnom stanju, a povremenim pregledima utvrđuje se stanje zaštite. </t>
    </r>
  </si>
  <si>
    <r>
      <t>o</t>
    </r>
    <r>
      <rPr>
        <sz val="10"/>
        <color theme="1"/>
        <rFont val="Times New Roman"/>
        <family val="1"/>
        <charset val="238"/>
      </rPr>
      <t xml:space="preserve">   </t>
    </r>
    <r>
      <rPr>
        <sz val="10"/>
        <color theme="1"/>
        <rFont val="Calibri"/>
        <family val="2"/>
        <charset val="238"/>
        <scheme val="minor"/>
      </rPr>
      <t xml:space="preserve">Kod preuzimanja radova čelične konstrukcije, potrebno je obratiti pozornost na sva eventualna odstupanja od projekta, izmjerena i zabilježena u dnevniku o montaži. </t>
    </r>
  </si>
  <si>
    <r>
      <t>o</t>
    </r>
    <r>
      <rPr>
        <sz val="10"/>
        <color theme="1"/>
        <rFont val="Times New Roman"/>
        <family val="1"/>
        <charset val="238"/>
      </rPr>
      <t xml:space="preserve">   </t>
    </r>
    <r>
      <rPr>
        <sz val="10"/>
        <color theme="1"/>
        <rFont val="Calibri"/>
        <family val="2"/>
        <charset val="238"/>
        <scheme val="minor"/>
      </rPr>
      <t xml:space="preserve">Pri montaži, prihvatna užad mora biti od nemetala (gurtne), koji ne oštećuje AKZ na konstrukciji. Po završenoj montaži konstrukciji, popraviti oštećene dijelove premaza. Plohe čelične konstrukcije koje kontaktiraju s betonom, ne premazuju se. </t>
    </r>
  </si>
  <si>
    <r>
      <t>o</t>
    </r>
    <r>
      <rPr>
        <sz val="10"/>
        <color theme="1"/>
        <rFont val="Times New Roman"/>
        <family val="1"/>
        <charset val="238"/>
      </rPr>
      <t xml:space="preserve">   </t>
    </r>
    <r>
      <rPr>
        <sz val="10"/>
        <color theme="1"/>
        <rFont val="Calibri"/>
        <family val="2"/>
        <charset val="238"/>
        <scheme val="minor"/>
      </rPr>
      <t>Izvršitelji kontrole dužni su provjeravati da se radovi izvršavaju prema tehnološkom elaboratu i u skladu s propisima. Nakon faza radova i nakon završetka radova izvoditelj je dužan dati stručni izvještaj o provedenoj kontroli postupaka i dokaze kvalitete izvršenih radova u skladu s propisima. Izvoditelj je dužan priložiti dokaze kvalitete nabavljenih premaznih sredstava i pomoćnih sredstava</t>
    </r>
  </si>
  <si>
    <t>Obračun po m² obojane površine.</t>
  </si>
  <si>
    <t>Hidroizolacija policementnom hidroizolacijom sa dodatkom aquascus pletiva na mjestima predviđenim projektom.</t>
  </si>
  <si>
    <t>Očistiti površinu podloge, otprašiti i odstraniti eventualnu masnoću, te nanijeti polimercementni premaz (potrošnja min 4 kg/m²) u tri naliča. Podloga mora biti suha. Osobitu pažnju posvetiti nanošenju premaza i rješenju detalja oko eventualnih prodora, slivnika, pragova, spoj s vanjskom stolarijom i dilatacijske reške, koji detalji moraju biti riješeni sukladno uzancama struke, sa svim nužnim ojačanjima. Spoj izolirane plohe i zida mora nakon nanošenja izolacije ostati pod kutem od 90°. Izvoditelj ne smije početi radove bez zapisnički primljene podloge. Izolaciju podignuti i na horizontalnu plohu praga - "krunu", te uz "špale" otvora u visini 20,00 cm. U cijenu uključena dobava i ugradba aquascus pletiva koje se ugrađuje u prvi sloj premaza. Drugim i trećim slojem premaza pletivo se prekriva u potpunosti.</t>
  </si>
  <si>
    <t>OBNOVA NAKON POTRESA OŠTEĆENE ZGRADE OPĆINSKOG SUDA U SISKU, STALNE SLUŽBE U PETRINJI</t>
  </si>
  <si>
    <t>Probijanje otvora na mjestu slijepih prozora i naknadno zazidanih prozora</t>
  </si>
  <si>
    <t xml:space="preserve">Rezanje otvora na mjestu slijepih prozora i naknadno zazidanih prozora. Prije početka pilanja sve komunalne instalacije moraju biti odspojene s mreže (struja, voda, telefon, kanalizacija). U cijenu uvrstiti pilanje otvora, ukrcaj i odvoz materijala na legalni deponij  te taksu za odlaganje. </t>
  </si>
  <si>
    <t>3 otvora 111/130</t>
  </si>
  <si>
    <t>Uklanjanje svih slojeva podgleda stropa do drvenih greda. Potrebno je ukloniti žbuku na trstici, te nosače žbuke (trstiku, štukaturu). U cijenu uključen sav potreban rad pomoćna sredstava, skele, transporti i zaštita podnih obloga te odvoz otpada na deponiju.</t>
  </si>
  <si>
    <t>b) horizontalni  žljeb</t>
  </si>
  <si>
    <t>e) gromobran</t>
  </si>
  <si>
    <t>Uklanjanje slojeva poda  za izradu temelja za lift</t>
  </si>
  <si>
    <t>Uklanjanje podgleda stropa iznad 1.kata te iznad prizemlja gdje je međukatna konstrukcija drveni grednici</t>
  </si>
  <si>
    <t>Razgradnja zidova koji su izašli van vertikalne ravnine</t>
  </si>
  <si>
    <t>Napomena: Prilikom razgradnje zidova potrebno je poduprijeti međukatnu konstrukciju iznad. U cijenu uvrstiti i podupiranje međukatne konstrukcije.</t>
  </si>
  <si>
    <t>Obračun po m3 razgrađenog zida.</t>
  </si>
  <si>
    <t>Uklanjanje parketa i kutnih letvi u prostorijama koje će se preurediti u sanitarne čvorove te u prostorijama u kojima je parket oštećen ili će se sprezati međukatna konstrukcija.</t>
  </si>
  <si>
    <t>Potrebno je ukloniti sve slojeve obloge zidova na mjestima gdje su uočena oštećenja zidova u obliku pukotina i odlamanja zaštitnog sloja. Neoštećene površine je potrebno prekucati čekičem kako bi se utvrdila da li je došlo do odlamanja žbuke od podloge.  Prema rezultatima vizualnog pregleda na zidovima je ugrađeno 2-3 cm žbuke. Ista se uklanja u potpunosti do nosive konstrukcije. Obloga zidova se uklanja na mjestima ugradnje FRCM sustava, mjestima pojave vlage te na mjestima gdje je obloga oštećena.
Stavka uključuje uklanjanje starog materijala iz sljubnica do dubine od 2-3 cm. Površinu ziđa potrebno je detaljno očistiti žičanim četkama te ispuhati komprimiranim zrakom. Potom je potrebno detaljno pregledati ziđe radi postojanja eventualnih oštećenja odnosno pukotina.  U cijenu je potrebno uračunati i korištenje ljestvi, pokretnih skela, sav rad, materijal, alate i strojeve potrebne za potpuno dovršenje stavke.</t>
  </si>
  <si>
    <t>Čišćenje površine i  sljubnica ziđa u zoni injektiranja i ugradnje ojačanja te na mjestima međusobnog povezivanja dva zida. 
Stavka obuhvaća uklanjanje nevezanih dijelova ziđa mehaničkima alatima te pranje hidrodinamičkim postupkom pod visokim tlakom od 500 bara. Pranje vodom pod niskim tlakom kako bi se uklonile sve nečistoće i tragovi iscvjetavanja na površini ziđa. Ponoviti ovaj postupak po potrebi nekoliko puta. Sve prema uputama nadležnog projektanta. Čišćenje u zoni pukotina po 0,5m na svaku stranu pukotine.</t>
  </si>
  <si>
    <t>Obračun po m' demontiranog opšavnog lima, žljebova, snjegobrana i gromobrana.</t>
  </si>
  <si>
    <t xml:space="preserve">Demontaža postojećih  pocinčanih limenih opšava  krova, žljebova, snjegobrana te gromobrana. U cijeni vertikalni i horizontalni prijenos, utovar, transport i zbrinjavanje na gradskom deponiju. Opšave i horizontalne i vertikalne žljebove koji su dobrom stanju (utvrditi s nadzornim inženjerom), potrebno je pažljivo deponirati na gradilištu te povratno vratiti po završetku sanacije. </t>
  </si>
  <si>
    <t>a) opšavni lim poviše vijenca</t>
  </si>
  <si>
    <t>d) horizontalni snjegobran</t>
  </si>
  <si>
    <t xml:space="preserve">Pažljiva ručna razgradnja zidova koji su izašli van vertikalne ravnine. Prilikom razgradnje zidova posebno paziti da se ne ošteti okolni pod i zidovi te da se ne nanese dodatna šteta na objekt. Opeku pritom pažljivo odložiti i zaštititi do ponovne ugradnje. U cijenu uključena ručna razgradnja, odlaganje i privremeno deponiranje opeke, iznošenje šute, ukrcaj, prijevoz i odlaganje šute na legalni deponij sa taksama deponija. </t>
  </si>
  <si>
    <t xml:space="preserve">Pažljivo uklanjanje sokla u hodnicima s obzirom da na velikom broju mjesta sokl fali. Prilikom uklanjanja sokla paziti da se ne ošteti jer se skinuti sokl s kata planira ugraditi na mjesta gdje nedostaje u prizemlju. U cijenu uključeno ručno skidanje sokla, odlaganje i privremeno deponiranje sokla do ponovne upotrebe, iznošenje šute, ukrcaj, prijevoz i odlaganje šute na legalni deponij sa taksama deponija. </t>
  </si>
  <si>
    <t>Uklanjanje sokla u hodnicima 1. kata.</t>
  </si>
  <si>
    <t>Demontaža vanjske i unutarnje stolarije</t>
  </si>
  <si>
    <t>Obračun po komadu demontirane stolarije.</t>
  </si>
  <si>
    <t>a) demontirana vanjska stolarija.</t>
  </si>
  <si>
    <t>b) demontirana unutarnja stolarija.</t>
  </si>
  <si>
    <t>Demontaža vanjske stolarije osim 2 ulazna vrata (istočna i zapadna) i unutrašnje stolarije osim vrata koje vode u podrum, prijenos, prijevoz i odlaganje na legalni deponij s taksama deponija. Demontaža uključuje kompletan otvor. U cijenu je uključen sav potreban rad, pomoćna sredstava, skele, izrada potrebne zaštite, čišćenje i deponiranje stolarije.</t>
  </si>
  <si>
    <t>Obračun po komadu demontirane, sanirane i ponovo montirane stolarije.</t>
  </si>
  <si>
    <t>Obračun komplet demontiranog stubišta.</t>
  </si>
  <si>
    <t>Uklanjanje betonske podloge i temeljnog tla u podrumu u debljini potrebnoj za izradu nove betonske ploče na tlu.  U cijenu je uključen sav rad, materijal, alati i strojevi za štemanje poda, uključujući i utovar, prijevoz i odlaganje materijala na deponij te takse deponija.</t>
  </si>
  <si>
    <t>Obračun po m2 oštemanog poda i iskopanog tla.</t>
  </si>
  <si>
    <t>Otucanje gornjeg sloja podrumskog stubišta na mjestu gdje je oštećeno i priprema za obradu stubišta</t>
  </si>
  <si>
    <t>Otucanje gornjeg sloja podrumskog stubišta na mjestu oštećenja te priprema za završnu obradu stubišta.  U cijenu je uključen sav rad, materijal, alati i strojevi za otucanje oštećenog dijela, uključujući i utovar, prijevoz i odlaganje materijala na deponij te takse deponija.</t>
  </si>
  <si>
    <t>Obračun po m2 otučenog stubišta.</t>
  </si>
  <si>
    <t>m2</t>
  </si>
  <si>
    <t>Iskop za  temeljnu ploču lifta</t>
  </si>
  <si>
    <t>Iskop u uskom u materijalu B i C kategorije za temeljnu ploču lifta. Iskop se vrši ručno i strojno do predviđene kote. U jediničnu cijenu uključen iskop, utovar iskopanog materijala i odvoz na deponij udaljenosti radijusa do 30 km. U jediničnu cijenu uključena je preciznost iskopa +/- 2 cm, zaštita pokosa građevne jame, te zaštita građevne jame od podzemnih i oborinskih voda.</t>
  </si>
  <si>
    <t>Uklanjanje slojeva poda na tlu (završna obloga, betonska ploča) do temeljnog tla za izradu temeljne ploče lifta. Prethodno je potrebno podnu oblogu zarezati kako se dio konstrukcije koji se ostavlja ne bi oštetio.  U cijenu je uključen sav rad, materijal, alati i strojevi za štemanje poda, uključujući i utovar, prijevoz i odlaganje materijala na deponij te takse deponija.</t>
  </si>
  <si>
    <t>Izrada i nabijanje posteljice prije ugradnje tamponskog materijala ispod nove podne ploče u podrumu i na mjestu u prizemlju i podrumu gdje su se izvršili sondažni raskopi. Posteljica se ravna, uklanjaju se vrhovi preostali iskopom, u projektiranim poprečnim nagibima i valja do modula stišljivosti mjeren kružnom pločom ∅ 30 cm Ms ≥ 40 MN/m².</t>
  </si>
  <si>
    <t>Armirano-betonska nova podna ploča u podrumu i na mjestima sondažnih raskopa u prizemlju</t>
  </si>
  <si>
    <t>Zatrpavanje oko  temeljnih zidova na  mjestima sondažnih raskopa  materijalom iz iskopa.</t>
  </si>
  <si>
    <t>Prostor oko temeljnih zidova na mjestima sondažnih raskopa zatrpati materijalom iz iskopa do kote postelice (kod unutrašnjih raskopa) odnosno do kote terena (kod vanjskih raskopa). U jediničnu cijenu uključena utovar na privremenoj deponiji, dovoz, zasipanje, razastiranje i planiranje materijala, te nabijanje do potrebne zbijenosti po projektnom rješenju ili uzancama struke.</t>
  </si>
  <si>
    <t>a) Estrih debljine 4,00 cm.</t>
  </si>
  <si>
    <t>Obračun po m2 uklonjenih pločica.</t>
  </si>
  <si>
    <t>a) podne pločice</t>
  </si>
  <si>
    <t>a) zidne pločice</t>
  </si>
  <si>
    <t>Zidanje nosivih i pregradnih zidova na prvotnim pozicijama gdje su se zidovi razgradili zbog prevelikog oštećenja</t>
  </si>
  <si>
    <t>zid od opeke debljine 77cm</t>
  </si>
  <si>
    <t>zid od opeke debljine 40cm</t>
  </si>
  <si>
    <t>zid od opeke debljine 20cm</t>
  </si>
  <si>
    <t>Zidanje oštećenih i srušenih greda</t>
  </si>
  <si>
    <t xml:space="preserve">Obračun po m izvedenih greda. </t>
  </si>
  <si>
    <t>Obračun po m2 ugrađene mrežice. (cca 60% količina iz stavke ugradnja vapnenocementne žbuke)</t>
  </si>
  <si>
    <t>Obrada oštećenih špaleta oko prozora i vrata.</t>
  </si>
  <si>
    <t>Ugradba gres pločica u građevinsko ljepilo u novim sanitarijama i čajnoj kuhinji i podrumu.</t>
  </si>
  <si>
    <t>Izrada sokla od keramičkih pločica visine 10,00 cm od pločica istih kao i pod u novim predprostorima sanitarija i čajne kuhinje i podrumu</t>
  </si>
  <si>
    <t>Nabava, izrada, doprema i ugradnja horizontalnog oluka.</t>
  </si>
  <si>
    <t>Izvedba opšava oko vijenca krova</t>
  </si>
  <si>
    <t>Nabava, izrada, doprema i ugradnja vertikalnog oluka.</t>
  </si>
  <si>
    <t>Nabava, izrada, doprema i ugradnja snjegobrana.</t>
  </si>
  <si>
    <t>Obračun po m dužnom postavljenog snjegobrana u punoj funkciji.</t>
  </si>
  <si>
    <t>Dobava, dostava i postava hrastovog  parketa I klase u prostorijama gdje je parket uklonjen  na mjestima sondažnih raskopa u prizemlju te na mjestima gdje je parket znatno oštećen zbog rušenja zidova i razgradnje zidova te u hodniku u potkrovlju</t>
  </si>
  <si>
    <t>Dobava, dostava i postava dašćanog poda u potkrovlju</t>
  </si>
  <si>
    <t>Dobava, dostava i postava profiliranih podnih rubnih daščica uz zidnu plohu pri rubnom završetku dašćanog poda u potkrovlju.</t>
  </si>
  <si>
    <t xml:space="preserve">Dobava, dostava i postava drvenih profiliranih podnih rubnih daščica uz zidnu plohu pri rubnom završetku dašćanog poda. Drvene dašćice finalno obrađene brušenjem i lakiranjem učvršćuju se u zidnu konstrukciju. Dimenzija po izboru nadležnog Konzervatoskog odjela. </t>
  </si>
  <si>
    <t>Nabava, doprema i ugradnja horizontalnog metalnog snjegobrana istovjetnog postojećem.</t>
  </si>
  <si>
    <t>KROVOPOKRIVAČKI RADOVI</t>
  </si>
  <si>
    <t>UKUPNO KROVOPOKRIVAČKI RADOVI:</t>
  </si>
  <si>
    <t>Nabava, doprema i ugradnja novih drvenih greda.</t>
  </si>
  <si>
    <t xml:space="preserve">Nabava, doprema i ugradnja novih drvenih greda na mjestima pojačanja ili oštećenja krovne drvene konstrukcije. Drvena građa se treba zaštititi od nametnika potapanjem u fulmicid. U cijenu uključiti sav materijal i rad za ugradnju drvenih greda.                                                                   </t>
  </si>
  <si>
    <t xml:space="preserve">Obračun po m3 drvene građe. </t>
  </si>
  <si>
    <t>Obračun po m² razvijene površine krova.</t>
  </si>
  <si>
    <t>Nabava, doprema i ugradnja drvenih letvi 3x5cm.</t>
  </si>
  <si>
    <t>Nabava, doprema i ugradnja drvenih letvi 8x5 cm.</t>
  </si>
  <si>
    <t>Nabava, doprema i ugradnja daščane oplate krova.</t>
  </si>
  <si>
    <t>Hidroizolacija poda podruma i poda na mjestima gdje su se vršili sondažni raskopi</t>
  </si>
  <si>
    <t>Izolacija poda polibitumenskom dvoslojnom hidroizolacijom. Detaljno očistiti površinu betonske podloge, i otprašiti je. Prije ugradbe bitumenske izolacije površinu obraditi prednamazom.  Dobava i ugradba: bitumenske trake s uloškom od staklene tkanine u dva sloja sa minimalnim preklopima 15,00 cm, odnosno po preporukama proizvođača odabrane trake. Spojevi reda i drugog sloja moraju biti izmaknuti najmanje 1,00 m. U cijenu uključena nabava materijala, opreme i sav rad oko detalja na rubnim djelovima površina te prednamaz. Izolirana površina je podloga za završne slojeve po projektu (asfalt,substrat i betonske ploče sa svojim slojevima).</t>
  </si>
  <si>
    <t>Obračun po m² izolirane horizontalne površine.</t>
  </si>
  <si>
    <t>Ugradnja toplinske izolacije pločama ekstrudiranog polistirena na pod podruma.</t>
  </si>
  <si>
    <t>Nabava materijala, doprema i ugradnja podne izolacije od ploča ekstrudiranog polistirena (XPS) debljine 2,00 cm. Detaljno očistiti površinu podloge, i otprašiti je. Dobava i ugradba ploča ekstrudiranog polistirena debljine 2,00 cm koji služi kao toplinska izolacija, na mjestima predviđenim projektom. U cijenu uključen sav potreban rad, materijal, kao i doprema i raspoređivanje materijala.</t>
  </si>
  <si>
    <t>Ugradnja toplinske izolacije pločama ekstrudiranog polistirena na pod prizemlja gdje su se vršili sondažni raskopi.</t>
  </si>
  <si>
    <t>Nabava materijala, doprema i ugradnja podne izolacije od ploča ekstrudiranog polistirena (XPS) debljine 5,00 cm. Detaljno očistiti površinu podloge, i otprašiti je. Dobava i ugradba ploča ekstrudiranog polistirena debljine 5,00 cm koji služi kao toplinska izolacija, na mjestima predviđenim projektom. U cijenu uključen sav potreban rad, materijal, kao i doprema i raspoređivanje materijala.</t>
  </si>
  <si>
    <t>Nabava, doprema i ugradnja sloja PE folije koji dolazi u slojeve estriha. Na mjestima predviđenim projektom ugrađuje se sloj PE folije kao podloga plivajućem estrihu.</t>
  </si>
  <si>
    <t>Obračun po m² ugrađene PE folije.</t>
  </si>
  <si>
    <t>Nabava, doprema i ugradnja sloja PE folije koji dolazi u slojeve estriha u podrumu.</t>
  </si>
  <si>
    <t>Ugradba parne brane ispod rogova krova</t>
  </si>
  <si>
    <t>Toplinska izolacija između rogova krova pločama kamene vune</t>
  </si>
  <si>
    <t xml:space="preserve">Toplinska izolacija poda potkrovlja pločama kamene vune koja se nalazi iznad betona za sprezanje konstrukcije </t>
  </si>
  <si>
    <t>Nabava materijala, doprema i ugradnja termoizolacije od ploča  mineralne vune debljine 16,00 cm. Detaljno očistiti površinu podloge, i otprašiti je. Dobava i ugradba termoizolacije mineralne kamene vune na pod između kata  i potkrovlja. U cijenu uključen sav potreban rad, materijal, kao i doprema i raspoređivanje materijala.</t>
  </si>
  <si>
    <t>Nabava materijala, doprema i ugradnja termoizolacije od ploča  mineralne kamene vune debljine 10,00 cm. Detaljno očistiti površinu podloge, i otprašiti je. Dobava i ugradba termoizolacije iznad spregnute konstrukcije. U cijenu uključen sav potreban rad, materijal, kao i doprema i raspoređivanje materijala.</t>
  </si>
  <si>
    <t>Nabava materijala, doprema i ugradnja zvučne izolacije od ploča  mineralne kamene vune debljine 2,0+2,0 cm. Detaljno očistiti površinu podloge, i otprašiti je. Dobava i ugradba zvučne izolacije između postojećih drvenih greda. U cijenu uključen sav potreban rad, materijal, kao i doprema i raspoređivanje materijala.</t>
  </si>
  <si>
    <t xml:space="preserve">Dobava i postava dašćane oplate krova, debljine 2,4cm. Oplata se postavlja na rogove. Spoj čavlanjem (pocinčani čavli) do potpune stabilnosti. Oplata se slaže jedna do druge prema naputcima struke.  Dašćana oplata se prije ugradnje  zaštićuje protiv nametnika potapanjem u fulmicid. Stavkom je obuhvaćen sav spojni i brtveni materijal. </t>
  </si>
  <si>
    <t>Obračun po m² razvijene krovne površine.</t>
  </si>
  <si>
    <t xml:space="preserve">Dobava i postava drvenih letvi-gredica presjeka 8x5 cm na krovnim površinama. Spoj čavlanjem (pocinčani čavli) do potpune stabilnosti letve, osovinski razmak koji odgovara postavi pokrova od biber crijepa. Drvene letve se prije ugradnje zaštićuju protiv nametnika potapanjem u fulmicid. Letve se prikivaju na ploču po postavljanju paropropusne vodonepropusne folije, na osovinski razmak 60-70 cm. Stavkom je obuhvaćen sav spojni i brtveni materijal. </t>
  </si>
  <si>
    <t xml:space="preserve">Dobava i postava drvenih letvi presjeka 3x5 cm na krovnim površinama za ugradnju biber crijepa. Spoj čavlanjem (pocinčani čavli) do potpune stabilnosti letve, osovinski razmak koji odgovara postavi pokrova od biber crijepa. Drvene letve se prije ugradnje zaštićuju protiv nametnika potapanjem u fulmicid.  Stavkom je obuhvaćen sav spojni i brtveni materijal. </t>
  </si>
  <si>
    <t>Dobava i postava biber crijepa uključivo i sljemenjaka, završni element i odzračnike, postava u svemu prema uputama proizvođača. Na krov ugraditi postojeći biber crijep koi je u dobrom stanju. Oštećene crijepove zamijeniti novima. Stavkom je obuhvaćen sav rad, materijal i sredstva za rad na siguran način. Procijenjeno je da će se novi biber crijep  trebati ugraditi na 10% razvijene površine krova</t>
  </si>
  <si>
    <t>Obračun po m² ugrađene folije.</t>
  </si>
  <si>
    <t>Ugradnja paropropusne vodonepropusne folije</t>
  </si>
  <si>
    <t>Nabava, dobava i ugradnja vodonepropusne, paropropusne folije, otporne na paranje, postava preko dašćane oplate krovišta. Na mjestima predviđenim projektom ugrađuje se sloj paropropusne vodonepropusne folije kao zaštita termoizolacije krova.</t>
  </si>
  <si>
    <t xml:space="preserve">Nabava materijala, doprema i ugradnja parne brane krova. Parnom branom se prekriva kamena vuna i rogovi s unutrašnje strane. Parna brana se pričvršćuje na drvenu konstrukciju sa preklopima. Spojeve parne brane i rubove uz zidove potrebno je zaljepiti odgovarajućom samoljepljivom trakom. Postavom parne brane postiže se zrakonepropusnost potkrovlja i sprečava se prodor vlage iz potkrovlja  u toplinsku izolaciju. U cijenu uključen sav potreban rad, materijal, kao i doprema i raspoređivanje materijala.                                             </t>
  </si>
  <si>
    <t>Demontaža opšava krovišta, žljebova, dugog horizontalnog snjegobrana i gromobrana</t>
  </si>
  <si>
    <t>Demontaža pokrova krova do nosive konstrukcije krovišta (rogova)</t>
  </si>
  <si>
    <t>Demontaža biber crijepa, poletvanja i dašćane oplate krovišta.   Biber crijep je potrebno pažljivo demontirati da bi se isti crijep koji je u dobrom stanju ponovno mogao ugraditi. U slučaju oštećenja postojećeg crijepa zamijeniti ga novim. Prijenos i propisno skladištenje na gradilištu biber crijepa. Prijenos, prijevoz i odlaganje poletvanja i dašćane oplate na legalni deponij s taksama deponija. U cijenu je uključen sav potreban rad, pomoćna sredstava, skele, izrada potrebne zaštite, čišćenje i deponiranje.</t>
  </si>
  <si>
    <t>Obračun po m2 razvijene površine krova..</t>
  </si>
  <si>
    <t>Obračun po m² postavljene gipskartonske obloge.</t>
  </si>
  <si>
    <t>Obračun po m² izrađenog zida.</t>
  </si>
  <si>
    <t>Uključivo dodatno ojačanje konstrukcije, radi vješanja opreme.</t>
  </si>
  <si>
    <t xml:space="preserve">Zid je potrebno izvesti presjeka: 
- dvije gips-vlaknaste vatrootporne ploče d=12,5 mm, 
- metalna potkonstrukcija iz originalnih “C“ profila na osnom međurazmaku 62,50 cm, d=50 mm, 
- mineralna vuna 50 kg/m3, d=50 mm, pričvršćena protiv ispadanja, ukupne debljine zida d=7,50 cm.                                                                              </t>
  </si>
  <si>
    <t>Nabava materijala, doprema i ugradnja zvučne izolacije od ploča kamene vune debljine 2,00 + 2,00 cm na međukatnoj konstrukciji između prizemlja i kata na mjestima gdje su drvene grede. Kamena vuna se postavlja između postojećih drvenih greda.</t>
  </si>
  <si>
    <t>Obračun po m² postavljene gipskartonske ploče.</t>
  </si>
  <si>
    <t>Dobava, doprema i ugradnja obloge stropa iznad prizemlja na mjestima drvenih greda od vatrootpornih gipskartonskih ploča.</t>
  </si>
  <si>
    <t>Dobava, doprema i ugradnja obloge stropa iznad prizemlja na mjestu spuštenog stropa u wc-u od vatrootpornih gipskartonskih ploča ugrađenih na potkonstrukciju.</t>
  </si>
  <si>
    <t>Dobava, doprema i ugradnja obloge stropa iznad 1. kata od vatrootpornih gipskartonskih ploča</t>
  </si>
  <si>
    <t>Dobava, doprema i ugradnja obloge stropa između rogova iznad  potkrovlja od vatrootpornih gipskartonskih ploča.</t>
  </si>
  <si>
    <t>Obračun po m² ogletane i obrušene površine.</t>
  </si>
  <si>
    <t>2.7.</t>
  </si>
  <si>
    <t>2.8.</t>
  </si>
  <si>
    <t>2.9.</t>
  </si>
  <si>
    <t>2.18.</t>
  </si>
  <si>
    <t>2.19.</t>
  </si>
  <si>
    <t>3.5.</t>
  </si>
  <si>
    <t>5.16.</t>
  </si>
  <si>
    <t>6.6.</t>
  </si>
  <si>
    <t>6.7.</t>
  </si>
  <si>
    <t>7.4.</t>
  </si>
  <si>
    <t>7.6.</t>
  </si>
  <si>
    <t>7.7.</t>
  </si>
  <si>
    <t>7.8.</t>
  </si>
  <si>
    <t>7.9.</t>
  </si>
  <si>
    <t>7.10.</t>
  </si>
  <si>
    <t>7.11.</t>
  </si>
  <si>
    <t>8.4.</t>
  </si>
  <si>
    <t>10.3.</t>
  </si>
  <si>
    <t>10.4.</t>
  </si>
  <si>
    <t>Izrada pregradnih zidova, prema instalacionim kanalima, debljine 7,50 cm od vlaknastih gipsenih vatrootpornih ploča.</t>
  </si>
  <si>
    <t>Izrada pregradnih zidova, između prostorija debljine 10,00 cm od vlaknastih gipsenih vatrootpornih ploča.</t>
  </si>
  <si>
    <t>Zid je potrebno izvesti presjeka: 
- dvije gips-vlaknaste vatrootporne ploče d=12,5 mm, 
- metalna potkonstrukcija iz originalnih “C“ profila na osnom međurazmaku 62,50 cm, d=50 mm, 
- mineralna vuna 50 kg/m3, d=40 mm, 
- dvije gips-vlaknaste vatrootporne ploče d=10,0 mm, ukupne debljine zida d=10,00 cm.
Uključivo dodatno ojačanje konstrukcije, radi vješanja opreme.</t>
  </si>
  <si>
    <t>Izrada pregradnih zidova, između prostorija debljine 12,00 cm od vlaknastih gipsenih vatrootpornih ploča.</t>
  </si>
  <si>
    <t>Izrada pregradnih zidova, između prostorija debljine 15,00 cm od vlaknastih gipsenih vatrootpornih ploča.</t>
  </si>
  <si>
    <t>Izrada pregradnih zidova, između prostorija debljine 22,00 cm od vlaknastih gipsenih vatrootpornih ploča.</t>
  </si>
  <si>
    <t xml:space="preserve">Zid je potrebno izvesti presjeka: 
- dvije gips-vlaknaste vatrootporne ploče d=12,5 mm, 
- metalna potkonstrukcija iz originalnih “C“ profila na osnom međurazmaku 62,50 cm, d=170 mm, 
- mineralna vuna 50 kg/m3, d=150 mm, 
- dvije gips-vlaknaste vatrootporne ploče d=12,5 mm,                       - ukupne debljine zida d=22,00 cm.                                                                                </t>
  </si>
  <si>
    <t xml:space="preserve">Zid je potrebno izvesti presjeka: 
- dvije gips-vlaknaste vatrootporne ploče d=12,5 mm, 
- metalna potkonstrukcija iz originalnih “C“ profila na osnom međurazmaku 62,50 cm, d=100 mm, 
- mineralna vuna 50 kg/m3, d=80 mm, 
- dvije gips-vlaknaste vatrootporne ploče d=12,5 mm,                         ukupne debljine zida d=15,00 cm.                                                                                </t>
  </si>
  <si>
    <t xml:space="preserve">Zid je potrebno izvesti presjeka: 
- dvije gips-vlaknaste vatrootporne ploče d=12,5 mm, 
- metalna potkonstrukcija iz originalnih “C“ profila na osnom međurazmaku 62,50 cm, d=70 mm, 
- mineralna vuna 50 kg/m3, d=50 mm, 
- dvije gips-vlaknaste vatrootporne ploče d=12,5 mm,                         ukupne debljine zida d=12,00 cm.                                                                                </t>
  </si>
  <si>
    <t>Izrada pregradnih zidova, između prostorija debljine 30,00 cm od vlaknastih gipsenih vatrootpornih ploča.</t>
  </si>
  <si>
    <t xml:space="preserve">Zid je potrebno izvesti presjeka: 
- dvije gips-vlaknaste vatrootporne ploče d=12,5 mm, 
- metalna potkonstrukcija iz originalnih “C“ profila na osnom međurazmaku 62,50 cm, d=250 mm, 
- mineralna vuna 50 kg/m3, d=230 mm, 
- dvije gips-vlaknaste vatrootporne ploče d=12,5 mm,                       - ukupne debljine zida d=30,00 cm.                                                                                </t>
  </si>
  <si>
    <t>Priprema gradilišta koja uključuje zaštitu zgrade na način da tijekom radova ne dođe do oštećenja iste, osiguranje koridora za prolaz i njegova zaštita od šute i prašine te osiguranje okoline kojom se sprečava prilaz nezaposlenima tijekom radova. Sav prostor za vrijeme i nakon rušenja i demontaža, te prilikom izvođenja novih konstrukcija zaštititi od vremenskih nepogoda (vlaženja, prokišnjavanja, rashlađivanja) te osigurati i zaštititi od ostalih uvjeta koji bi mogli ometati izvođenje radova vezani za postojeće instalacije (vodovod, odvodnja, grijanje, ventilacija, elektrika i drugo). Osiguranje vertikalnog i horizontalnog transporta, instalacija i korištenje naprava za vertikalni i horizontalni transport ljudi i materijala, postava oznaka upozorenja, table gradilišta, oznaka opasnosti i zabrane, te ostalih oznaka zaštite na radu. Sve radove treba izvoditi sukladno propisanim higijensko tehničkim mjerama zaštite na radu, tj. paziti na rad strojeva i alata, predvidjeti moguća urušavanja te postaviti i održavati zaštitne oplate, ograde i skele, postaviti znakove upozorenja na opasnosti te zaštititi  fizičke osobe i zgradu tijekom izvođenja radova.</t>
  </si>
  <si>
    <t>Uklanjanje pregradnih zidova u wc-ima</t>
  </si>
  <si>
    <t>Obračun po m3 srušenog zida.</t>
  </si>
  <si>
    <t xml:space="preserve">Pažljivo uklanjanje pregradnih zidova u wc-ima. Prilikom uklanjanja zidova paziti da se ne nanese dodatna šteta na objekt. U cijenu uključeno ručno rušenje pregradnih zidova, iznošenje šute, ukrcaj, prijevoz i odlaganje na legalni deponij sa taksama deponija. </t>
  </si>
  <si>
    <t>KONZERVATORSKO RESTAURATORSKI RADOVI</t>
  </si>
  <si>
    <t>Konzervatorsko-restauratorskim istražnim radovima na zgradi pronađeni su zidni oslici u prostorijama. Prema mišljenju restauratora najveću vrijednost imaju zidni oslici na stropu u sjevernoj prostoriji prizemlja. Ostali oslici (uglavnom šablone) su ili znatno oštećeni ili se naknadna boja teško skida čime oštećuje izvornik te su bez bitnog povijesnog značaja.</t>
  </si>
  <si>
    <t>Napomena: u ovom odlomku obrađeni su radovi na zidnim oslicima na stropu u sjevernoj prostoriji prizemlja.</t>
  </si>
  <si>
    <t>Injektiranje  slikanog sloja</t>
  </si>
  <si>
    <t xml:space="preserve">Injektiranje – Na šupljim dijelovima stropa treba se odraditi injektiranje slikanog sloja. Ako ne postoje vidljive pukotine ili rupe, potrebno je oprezno izbušiti manje otvore ne vibrirajućim tankim svrdlom, kako bi se šupljine u zidu mogle zapuniti odgovarajućom smjesom. Predlaže se korištenje industrijske smjese  na bazi vapna i inertnih aditiva, bez topljivih soli. Nakon završetka injektiranja, treba zapuniti rupe reparaturnom vapnenom žbukom. Okolna mjesta treba očistiti, ako su se zaprljala. U jediničnu cijenu uračunat sav potreban rad i materijal.  </t>
  </si>
  <si>
    <t>Obračun po m2 injektiranog slikanog sloja.</t>
  </si>
  <si>
    <t>Konsolidiranje žbuke i oslika</t>
  </si>
  <si>
    <t xml:space="preserve">Konsolidiranje - Oslabjele i trusne dijelove žbuke i oslika na stropu potrebno je dubinski učvrstiti. Treba ponovo uspostaviti koheziju žbuke i adheziju među žbukanim slojevima te slojem nosioca. Predlaže se korištenje otopine anorganskih veziva koja je najbolje aplicirati natapanjem željene površine pomoću mekog kista ili manje četke. Na mjestima koja zahtijevaju jaču konsolidaciju mogu se koristiti  otopine veziva na bazi sintetskih smola kao što su različiti polivinil-acetati te akrilne disperzije. U jediničnu cijenu uračunat sav potreban rad i materijal.  </t>
  </si>
  <si>
    <t xml:space="preserve">Skidanje naknadnih naličja i žbuka </t>
  </si>
  <si>
    <t xml:space="preserve">Pažljivo skidanje naknadnih naličja, gletova, žbuka i zakrpa sa stropa do zidnog oslika. Za skidanje koristiti medicinske skalpele, po potrebi čekić i dlijeto. Treba paziti da ne dođe do oštećenje izvornih elemenata. U jediničnu cijenu uračunat sav potreban rad i materijal.  </t>
  </si>
  <si>
    <t>Obračun po m2 stropa.</t>
  </si>
  <si>
    <t xml:space="preserve">Zapunjavanje lakuna </t>
  </si>
  <si>
    <t>Obračun po m2 lakuna.</t>
  </si>
  <si>
    <t xml:space="preserve">Saniranje pukotina </t>
  </si>
  <si>
    <t xml:space="preserve">Potrebno je veće pukotine na stropu sa svake strane proširiti skalpelom za cca 5 mm, te u dubinu do cca 10 mm. Pukotine zatim treba oprašiti kistom i impregnirati tekućinom na bazi vodene disperzije akrilatnog kopolimera. Potrebno je napraviti pješčano-vapnenu žbuku ili žbuku koja sastavom odgovara izvorniku, te postaviti ju na pukotinu. U jediničnu cijenu uračunat sav potreban rad i materijal.  </t>
  </si>
  <si>
    <t>Obračun po m2 saniranih pukotina.</t>
  </si>
  <si>
    <t xml:space="preserve">Mehaničko suho čišćenje </t>
  </si>
  <si>
    <t xml:space="preserve">Na zidnim oslicima prvo treba odraditi suho mehaničko čišćenje sintetičkim gumama.  Medicinskim skalpelom ukloniti čvršće, veće nataložene nečistoće. U jediničnu cijenu uračunat sav potreban rad i materijal.  </t>
  </si>
  <si>
    <t>Obračun po m2 očišćene površine.</t>
  </si>
  <si>
    <t>Kemijsko čišćenje</t>
  </si>
  <si>
    <t xml:space="preserve">Ako se pokaže potreba za primjenu kemikalija, potrebno je prvo odraditi probe čišćenja slikanog sloja različitim otapalima. Treba krenuti od slabijih prema jačima. Otapalo koje se pokaže najpouzdanije zatim primijeniti u čišćenju. Nakon završetka probe površinu treba neutralizirati. U jediničnu cijenu uračunat sav potreban rad i materijal.  </t>
  </si>
  <si>
    <t>Obračun po m2 kemijski očišćene površine.</t>
  </si>
  <si>
    <t xml:space="preserve">Reintegracija slikanog sloja </t>
  </si>
  <si>
    <t xml:space="preserve">Manja oštećenja koja su zapunjena novom žbukom, kao i manje pogreške na izvorniku treba retuširati i ujednačiti.  Boje koje se koriste moraju biti paropropusne te kvalitetom i karakteristikama odgovarati izvorniku ili biti bolje. U jediničnu cijenu uračunat sav potreban rad i materijal.  </t>
  </si>
  <si>
    <t>Obračun po m2 slikanog sloja.</t>
  </si>
  <si>
    <t xml:space="preserve">Restitucija slikanog sloja </t>
  </si>
  <si>
    <t xml:space="preserve">Treba odraditi restituciju većih dijelova oslika na stropu koji nedostaju na prethodno pripremljenu podlogu. Potrebno je izraditi boje prema fotodokumentaciji ili komparativnim primjerima,  iscrtati kompoziciju, prenijeti šablonski oslik (nakon skidanja naknadnih naličja) i doraditi iluzionistički detalje. U jediničnu cijenu uračunat sav potreban rad i materijal.  </t>
  </si>
  <si>
    <t xml:space="preserve">Izrada konzervatorsko - restauratorskog izvještaja i fotodokumentacije </t>
  </si>
  <si>
    <t xml:space="preserve">Potrebno  je napisati konzervatorsko-restauratorski izvještaj i priložiti fotodokumentaciju svih faza radova. U jediničnu cijenu uračunat sav potreban rad i materijal.  </t>
  </si>
  <si>
    <t>Obračun po kompletu izvještaja</t>
  </si>
  <si>
    <t>Zazidavanje prozora  blokovima opeke što sličnijim izvornima</t>
  </si>
  <si>
    <t xml:space="preserve">Zazidavanje prozora blokovima opeke što sličnijima izvorniku. Zidanje cementnim mortom. Ozidane površine trebaju biti ravne i vertikalne u ravnini s zidom. 
U cijenu uključen sav rad i materijal do potpune gotovosti.  </t>
  </si>
  <si>
    <t xml:space="preserve">Obračun po m2 zazidanog prozora. </t>
  </si>
  <si>
    <t>5.17.</t>
  </si>
  <si>
    <t>Obračun po m² saniranog stubišta.</t>
  </si>
  <si>
    <t>Izrada, isporuka i ugradnja vanjskog, jednokrilnog, otklopno-zaokretnog, ostakljenog prozora, zidarskog otvora 60/80 cm, od punog drva s prekinutim toplinskim mostom.</t>
  </si>
  <si>
    <t>Obračun po komadu kompletno ugrađene stijene dovedene do pune gotovosti i funkcionalnosti.</t>
  </si>
  <si>
    <t>Izrada, isporuka i ugradnja vanjskog, jednokrilnog, otklopno-zaokretnog, ostakljenog prozora, zidarskog otvora 60/80 cm, od punog drva s prekinutim toplinskim mostom. Prozor istovjetan postojećem. Na spoju doprozornika i zida završni poklopni puni profil. Ostakljenje staklom float IZO 6+14+6 mm-low-e. Vanjsko staklo je lamistal protuprovalni.  
Drvene profile zaštititi zaštitnim premazom i lakirati bojom istovjetnoj postojećoj. 
Jediničnom cijenom obuhvatiti izradu radioničkog nacrta, sav spojni i pričvrsni materijal kao i potrebni propisani okov. Sve izvesti u skladu sa shemama iz projekta, te dogovorima i odobrenjima nadležnog Konzervatorskog odjela. Mjere obavezno provjeriti na objektu.</t>
  </si>
  <si>
    <t>Izrada, isporuka i ugradnja vanjskog, jednokrilnog, otklopno-zaokretnog, ostakljenog prozora, zidarskog otvora 40/60 cm, od punog drva s prekinutim toplinskim mostom. Prozor istovjetan postojećem. Na spoju doprozornika i zida završni poklopni puni profil. Ostakljenje staklom float IZO 6+14+6 mm-low-e. Vanjsko staklo je lamistal protuprovalni.  
Drvene profile zaštititi zaštitnim premazom i lakirati bojom istovjetnoj postojećoj. 
Jediničnom cijenom obuhvatiti izradu radioničkog nacrta, sav spojni i pričvrsni materijal kao i potrebni propisani okov. Sve izvesti u skladu sa shemama iz projekta, te dogovorima i odobrenjima nadležnog Konzervatorskog odjela. Mjere obavezno provjeriti na objektu.</t>
  </si>
  <si>
    <t>Izrada, isporuka i ugradnja vanjskog, jednokrilnog, otklopno-zaokretnog, ostakljenog prozora, zidarskog otvora 40/60 cm, od punog drva s prekinutim toplinskim mostom.</t>
  </si>
  <si>
    <t>Izrada, isporuka i ugradnja unutrašnjih jednokrilnih, zaokretnih, punih drvenih vrata, zidarskog otvora 115/210 cm.</t>
  </si>
  <si>
    <t xml:space="preserve">Izrada, isporuka i ugradnja unutrašnjih jednokrilnih, zaokretnih, punih drvenih vrata, zidarskog otvora 110/202 cm. Vrata istovjetna postojećima. Dovratnici debljine 4,50 cm, drveni i opremljeni gumom protiv udara a sve u dogovoru sa projektantom. Na spoju dovratnika i zida završni poklopni profil. Vrata premazati zaštitnim premazom i lakirati bojom tona istovjetnog postojećoj. 
Jediničnom cijenom obuhvatiti izradu radioničkog nacrta, sav spojni i pričvrsni materijal kao i potreban propisani okov, gumeni odbojnik i lakiranje. Sve izvesti u skladu sa shemama iz projekta, te dogovorima i odobrenjima  nadležnog Konzervatorskog odjela. Mjere obavezno provjeriti na objektu.
</t>
  </si>
  <si>
    <t>Izrada, isporuka i ugradnja unutrašnjih jednokrilnih, zaokretnih, punih drvenih vrata, zidarskog otvora 110/202 cm.</t>
  </si>
  <si>
    <t>Izrada, isporuka i ugradnja unutrašnjih jednokrilnih, zaokretnih, punih drvenih vrata, zidarskog otvora 115/210 cm. Vrata istovjetna postojećima. Dovratnici debljine 4,50 cm, drveni i opremljeni gumom protiv udara a sve u dogovoru sa projektantom. Na spoju dovratnika i zida završni poklopni profil. Vrata premazati zaštitnim premazom i lakirati bojom tona istovjetnog postojećoj.
Jediničnom cijenom obuhvatiti izradu radioničkog nacrta, sav spojni i pričvrsni materijal kao i potreban propisani okov, gumeni odbojnik i lakiranje. Sve izvesti u skladu sa shemama iz projekta, te dogovorima i odobrenjima  nadležnog Konzervatorskog odjela. Mjere obavezno provjeriti na objektu.</t>
  </si>
  <si>
    <t xml:space="preserve">Izrada, isporuka i ugradnja unutrašnjih jednokrilnih, zaokretnih, punih drvenih vrata, zidarskog otvora 124/204 cm. Vrata istovjetna postojećima. Dovratnici debljine 4,50 cm, drveni i opremljeni gumom protiv udara a sve u dogovoru sa projektantom. Na spoju dovratnika i zida završni poklopni profil. Vrata premazati zaštitnim premazom i lakirati bojom tona istovjetnog postojećoj.
Jediničnom cijenom obuhvatiti izradu radioničkog nacrta, sav spojni i pričvrsni materijal kao i potreban propisani okov, gumeni odbojnik i lakiranje. Sve izvesti u skladu sa shemama iz projekta, te dogovorima i odobrenjima  nadležnog Konzervatorskog odjela. Mjere obavezno provjeriti na objektu.
</t>
  </si>
  <si>
    <t>Izrada, isporuka i ugradnja unutrašnjih jednokrilnih, zaokretnih, punih drvenih vrata, zidarskog otvora 124/204 cm.</t>
  </si>
  <si>
    <t>Izrada, isporuka i ugradnja unutrašnjih jednokrilnih zaokretnih, punih vrata, zidarskog otvora 80/220 cm.</t>
  </si>
  <si>
    <t xml:space="preserve">Izrada, isporuka i ugradnja unutrašnjih jednokrilnih zaokretnih, punih vrata, zidarskog otvora 80/220 cm. Krilo sa ispunom zvučnom izolacijom, obrada furnir . Dovratnici debljine 4,50 cm širine kao zid na koji se postavljaju (10-13 cm) od lameliranog drva obloženog furnirom i opremljena gumom protiv udara a sve u dogovoru sa projektantom. Suha montaža bez ugradnje slijepih štokova.
Jediničnom cijenom obuhvatiti izradu radioničkog nacrta, sav spojni i pričvrsni materijal kao i potreban propisani okov te gumeni odbojnik. Sve izvesti u skladu sa shemama iz projekta, te dogovorima i odobrenjima  nadležnog Konzervatorskog odjela. Mjere obavezno provjeriti na objektu.
</t>
  </si>
  <si>
    <t xml:space="preserve">Izrada, isporuka i ugradnja unutrašnjih jednokrilnih zaokretnih, punih vrata, zidarskog otvora 70/220 cm. Krilo sa ispunom zvučnom izolacijom, obrada furnir . Dovratnici debljine 4,50 cm širine kao zid na koji se postavljaju (10-13 cm) od lameliranog drva obloženog furnirom i opremljena gumom protiv udara a sve u dogovoru sa projektantom. Suha montaža bez ugradnje slijepih štokova.
Jediničnom cijenom obuhvatiti izradu radioničkog nacrta, sav spojni i pričvrsni materijal kao i potreban propisani okov te gumeni odbojnik. Sve izvesti u skladu sa shemama iz projekta, te dogovorima i odobrenjima  nadležnog Konzervatorskog odjela. Mjere obavezno provjeriti na objektu.
</t>
  </si>
  <si>
    <t>Izrada, isporuka i ugradnja unutrašnjih jednokrilnih zaokretnih, punih vrata, zidarskog otvora 70/220 cm.</t>
  </si>
  <si>
    <t xml:space="preserve">Izrada, isporuka i ugradnja unutrašnjih jednokrilnih zaokretnih, punih vrata, zidarskog otvora 95/220 cm. Krilo sa ispunom zvučnom izolacijom, obrada furnir . Dovratnici debljine 4,50 cm širine kao zid na koji se postavljaju (10-13 cm) od lameliranog drva obloženog furnirom i opremljena gumom protiv udara a sve u dogovoru sa projektantom. Suha montaža bez ugradnje slijepih štokova.
Jediničnom cijenom obuhvatiti izradu radioničkog nacrta, sav spojni i pričvrsni materijal kao i potreban propisani okov te gumeni odbojnik. Sve izvesti u skladu sa shemama iz projekta, te dogovorima i odobrenjima  nadležnog Konzervatorskog odjela. Mjere obavezno provjeriti na objektu.
</t>
  </si>
  <si>
    <t>Izrada, isporuka i ugradnja unutrašnjih jednokrilnih zaokretnih, punih vrata, zidarskog otvora 95/220 cm.</t>
  </si>
  <si>
    <t xml:space="preserve">Izrada, isporuka i ugradnja unutrašnjih jednokrilnih, zaokretnih, punih drvenih vrata, zidarskog otvora 120/210 cm. Vrata istovjetna postojećima. Dovratnici debljine 4,50 cm, drveni i opremljeni gumom protiv udara a sve u dogovoru sa projektantom. Na spoju dovratnika i zida završni poklopni profil. Vrata premazati zaštitnim premazom i lakirati bojom tona istovjetnog postojećoj. 
Jediničnom cijenom obuhvatiti izradu radioničkog nacrta, sav spojni i pričvrsni materijal kao i potreban propisani okov, gumeni odbojnik i lakiranje. Sve izvesti u skladu sa shemama iz projekta, te dogovorima i odobrenjima  nadležnog Konzervatorskog odjela. Mjere obavezno provjeriti na objektu.
</t>
  </si>
  <si>
    <t>Izrada, isporuka i ugradnja unutrašnjih jednokrilnih, zaokretnih, punih drvenih vrata, zidarskog otvora 120/210 cm.</t>
  </si>
  <si>
    <t xml:space="preserve">Izrada, isporuka i ugradnja unutrašnjih jednokrilnih, zaokretnih, punih drvenih vrata, zidarskog otvora 125/210 cm. Vrata istovjetna postojećima. Dovratnici debljine 4,50 cm, drveni i opremljeni gumom protiv udara a sve u dogovoru sa projektantom. Na spoju dovratnika i zida završni poklopni profil. Vrata premazati zaštitnim premazom i lakirati bojom tona istovjetnog postojećoj.
Jediničnom cijenom obuhvatiti izradu radioničkog nacrta, sav spojni i pričvrsni materijal kao i potreban propisani okov, gumeni odbojnik i lakiranje. Sve izvesti u skladu sa shemama iz projekta, te dogovorima i odobrenjima  nadležnog Konzervatorskog odjela. Mjere obavezno provjeriti na objektu.
</t>
  </si>
  <si>
    <t xml:space="preserve">Izrada, isporuka i ugradnja unutrašnjih jednokrilnih, zaokretnih, punih drvenih vrata, zidarskog otvora 125/210 cm. </t>
  </si>
  <si>
    <t xml:space="preserve">Izrada, isporuka i ugradnja unutrašnjih jednokrilnih, zaokretnih, punih drvenih vrata, zidarskog otvora 130/210 cm. Vrata istovjetna postojećima. Dovratnici debljine 4,50 cm, drveni i opremljeni gumom protiv udara a sve u dogovoru sa projektantom. Na spoju dovratnika i zida završni poklopni profil. Vrata premazati zaštitnim premazom i lakirati bojom tona istovjetnog postojećoj. 
Jediničnom cijenom obuhvatiti izradu radioničkog nacrta, sav spojni i pričvrsni materijal kao i potreban propisani okov, gumeni odbojnik i lakiranje. Sve izvesti u skladu sa shemama iz projekta, te dogovorima i odobrenjima  nadležnog Konzervatorskog odjela. Mjere obavezno provjeriti na objektu.
</t>
  </si>
  <si>
    <t>Izrada, isporuka i ugradnja unutrašnjih jednokrilnih, zaokretnih, punih drvenih vrata, zidarskog otvora 130/210 cm.</t>
  </si>
  <si>
    <t xml:space="preserve">Izrada, isporuka i ugradnja unutrašnjih dvokrilnih, zaokretnih, punih drvenih vrata, zidarskog otvora 150/220 cm. Vrata istovjetna postojećima. Dovratnici debljine 4,50 cm, drveni i opremljeni gumom protiv udara a sve u dogovoru sa projektantom. Na spoju dovratnika i zida završni poklopni profil. Vrata premazati zaštitnim premazom i lakirati bojom tona istovjetnog postojećoj.
Jediničnom cijenom obuhvatiti izradu radioničkog nacrta, sav spojni i pričvrsni materijal kao i potreban propisani okov, gumeni odbojnik i lakiranje. Sve izvesti u skladu sa shemama iz projekta, te dogovorima i odobrenjima  nadležnog Konzervatorskog odjela. Mjere obavezno provjeriti na objektu.
</t>
  </si>
  <si>
    <t>Izrada, isporuka i ugradnja unutrašnjih dvokrilnih, zaokretnih, punih drvenih vrata, zidarskog otvora 150/220 cm.</t>
  </si>
  <si>
    <t>Izrada, isporuka i ugradnja unutrašnjih dvokrilnih, zaokretnih, punih drvenih vrata, zidarskog otvora 152/220 cm.</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</si>
  <si>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</si>
  <si>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</si>
  <si>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</si>
  <si>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</si>
  <si>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</si>
  <si>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</si>
  <si>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</si>
  <si>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</si>
  <si>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</si>
  <si>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</si>
  <si>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</si>
  <si>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</si>
  <si>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</si>
  <si>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</si>
  <si>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</si>
  <si>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</si>
  <si>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</si>
  <si>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</si>
  <si>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</si>
  <si>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</si>
  <si>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</si>
  <si>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</si>
  <si>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13.</t>
  </si>
  <si>
    <t>UKUPNO KONZERVATORSKO RESTAURATORSKI RADOVI:</t>
  </si>
  <si>
    <t>12.1.</t>
  </si>
  <si>
    <t xml:space="preserve">Izrada, isporuka i ugradnja čeličnih šipki Φ=15 mm za zaštitu otvora duljine okomite šipke 50 cm i horizontalne 110 cm. Zaštita se sastoji od četiri vertikalne i jedne horizontalne šipke. Preko šipki ugrađen čelični okvir sa čeličnom mrežom dimenzija 110/50 cm. Čelična zaštita istovjetna postojećoj.     
Jediničnom cijenom obuhvatiti izradu radioničkog nacrta, sav spojni i pričvrsni materijal. Sve izvesti u skladu sa shemama iz projekta, te dogovorima i odobrenjima  nadležnog Konzervatorskog odjela. Mjere obavezno provjeriti na objektu.
</t>
  </si>
  <si>
    <t>Obračun po komadu obrađenog otvora dovedenog do pune gotovosti i funkcionalnosti.</t>
  </si>
  <si>
    <t>Izrada, isporuka i ugradnja čeličnih šipki Φ=15 mm za zaštitu otvora duljine okomite šipke 50 cm i horizontalne 110 cm, zidarskog otvora 110/50 cm.</t>
  </si>
  <si>
    <t>12.2.</t>
  </si>
  <si>
    <t>Izrada, isporuka i ugradnja čeličnih šipki Φ=15 mm za zaštitu otvora duljine okomite šipke 34 cm i horizontalne 84 cm, zidarskog otvora 84x34 cm.</t>
  </si>
  <si>
    <t>12.3.</t>
  </si>
  <si>
    <t>Obračun komplet ugrađenog čeličnog stubišta.</t>
  </si>
  <si>
    <t xml:space="preserve">Izrada šablona krovnog vijenca zgrade. Šablonu će pregledati i odobriti predstavnik nadležnog Konzervatorskog odjela. Postupak uključuje čišćenje i eventualnu rekonstrukciju profilacije do izvorne forme te uzimanje uzoraka na očišćenim i retuširanim izvornim dijelovima.  Obračunava se 1 komplet šablona za grubu i finu žbuku, bez obzira na broj pomoćnih šablona zbog duljine profilacije ili izrade posebne šablone za grubu žbuku.       </t>
  </si>
  <si>
    <t>Obračun komplet izrađene šablone.</t>
  </si>
  <si>
    <t xml:space="preserve">Radovi na ojačanju zidanog svoda podesta stubišta s donje strane. </t>
  </si>
  <si>
    <t>Obračun po m2 saniranog svoda.</t>
  </si>
  <si>
    <t>Završna obrada dimnjaka iznad razine krova.</t>
  </si>
  <si>
    <t xml:space="preserve">Završna obrada dimnjaka iznad kosine krova dekorativnom silikonskom žbukom valjane teksture (zrno do 1.50 mm) u svemu prema uputama proizvođača. Izvedba u boji prema postojećem stanju ili prema odabiru odjela za zaštitu spomenika kulture. Podlogu prethodno impregnirati i pripremiti prema uputama proizvođača, što je potrebno uključiti u cijenu. Obračun se vrši po m2 površine ugrađene žbuke. </t>
  </si>
  <si>
    <t>5.18.</t>
  </si>
  <si>
    <t>5.19.</t>
  </si>
  <si>
    <t>5.20.</t>
  </si>
  <si>
    <t>5.21.</t>
  </si>
  <si>
    <t>Izrada šablona prozora</t>
  </si>
  <si>
    <t>Uklanjanje betonskog nadvratnika</t>
  </si>
  <si>
    <t xml:space="preserve">Izrada šablone krovnog vijenca </t>
  </si>
  <si>
    <t>Izrada šablone vijenca između prizemlja i 1.kata</t>
  </si>
  <si>
    <t xml:space="preserve">vanjska strana zida </t>
  </si>
  <si>
    <t xml:space="preserve">Ponovno zidanje zidova na prvotnim pozicijama gdje su se zidovi prvotno morali razgraditi zbog prevelikog oštećenja. Zidovi će se zidati originalnom opekom koja se sačuvala prilikom razgradnje zidova. U slučaju da ne bude dovoljno originalne opeke ugraditi opeku sličnog formata. Zidanje cementnim mortom. Ozidane površine trebaju biti ravne i vertikalne sa max. odstupanjem po dijagonali na 4.0 m dužine za 0.5 cm. Cijenom obuhvatiti i izradu i montažu armiranog nadvoja iznad otvora.
U cijenu uključen sav rad i materijal do potpune gotovosti.  </t>
  </si>
  <si>
    <r>
      <t xml:space="preserve">Ponovno zidanje oštećenih i srušenih greda na prvotnim pozicijama. Grede će se zidati originalnom opekom koja se sačuvala prilikom razgradnje zidova. U slučaju da ne bude dovoljno originalne opeke ugraditi opeku sličnog formata. Zidanje cementnim mortom. Ozidane površine trebaju biti ravne i vertikalne sa max. odstupanjem po dijagonali na 4.0 m dužine za 0.5 cm. </t>
    </r>
    <r>
      <rPr>
        <sz val="11"/>
        <rFont val="Arial Narrow"/>
        <family val="2"/>
        <charset val="238"/>
      </rPr>
      <t xml:space="preserve">
U cijenu uključen sav rad i materijal do potpune gotovosti.  </t>
    </r>
  </si>
  <si>
    <t>Izvedba reljefa prozora zgrade</t>
  </si>
  <si>
    <t>Izvedba reljefa krovnog vijenca zgrade</t>
  </si>
  <si>
    <t>Izvedba reljefa vijenca zgrade između prizemlja i kata</t>
  </si>
  <si>
    <t>Oblikovanje spoja stupova ulaznog portala s vijencom na granici prizemlje/kat na mjestu gdje su nastala oštećenja uslijed uklanjanja betonskog nadvratnika na ulaznom portalu</t>
  </si>
  <si>
    <t xml:space="preserve">Izrada šablona prozora. Šablone će pregledati i odobriti predstavnik nadležnog Konzervatorskog odjela. Postupak uključuje čišćenje i eventualnu rekonstrukciju profilacije do izvorne forme te uzimanje uzoraka na očišćenim i retuširanim izvornim dijelovima.  Obračunava se 1 komplet šablona za grubu i finu žbuku, bez obzira na broj pomoćnih šablona zbog duljine profilacije ili izrade posebne šablone za grubu žbuku.       </t>
  </si>
  <si>
    <t>Obračun po komadu šablona.</t>
  </si>
  <si>
    <t>1.10.</t>
  </si>
  <si>
    <t xml:space="preserve">Pažljivo ručno uklanjanje parketa i kutnih letvi u prostorijama koje će se preurediti u sanitarne čvorove  te u prostorijama u kojima je parket oštećen ili će se sprezati međukatna konstrukcija. Prilikom uklanjanja parketa paziti da se ne ošteti donji sloj. U cijenu uključeno ručno skidanje parketa, iznošenje, ukrcaj, prijevoz i odlaganje na legalni deponij sa taksama deponija. </t>
  </si>
  <si>
    <t xml:space="preserve">Dobava, dostava i postava dašćanog poda u potkrovlju u dva sloja suprotnih smjerova (2+2cm). Dašćani pod se polaže na drvene grede poda. U cijenu ove stavke treba zaračunati strojno struganje i lakiranje u tri premaza lakom otpornim na habanje. </t>
  </si>
  <si>
    <t>Ugradba metalnih stepenica između 1.kata i potkrovlja te ograde oko otvora postojećih skala</t>
  </si>
  <si>
    <t>Uklanjanje betonske podloge i temeljnog tla  u podrumu za izradu nove betonske ploče u debljini min. 50cm.</t>
  </si>
  <si>
    <t>Demontaža montažnog stubišta sa 1. kata za potkrovlje i metalne ograde oko stubišta 1.kata</t>
  </si>
  <si>
    <t>Demontaža montažnog stubišta i metalne ograde na 1.katu, prijenos, prijevoz i odlaganje na legalni deponij s taksama deponija. U cijenu je uključen sav potreban rad, pomoćna sredstava, skele, izrada potrebne zaštite, čišćenje i deponiranje.</t>
  </si>
  <si>
    <t>Pažljivo uklanjanje oštećenog  krovnog vijenca, prijenos, prijevoz i odlaganje na legalni deponij s taksama deponija. U cijenu je uključen sav potreban rad, pomoćna sredstava, skele, izrada potrebne zaštite, čišćenje i deponiranje. Napomena: Prije uklanjanja potrebno je uzeti šablonu vijenca (obračunato u posebnoj stavci).</t>
  </si>
  <si>
    <t>Uklanjanje oštećenog krovnog vijenca</t>
  </si>
  <si>
    <t>Obračun komplet uklonjenog oštećenog vijenca.</t>
  </si>
  <si>
    <t xml:space="preserve">Pažljivo uklanjanje  betonskog nadvratnika nad ulaznim portalom, prijenos, prijevoz i odlaganje na legalni deponij s taksama deponija. Betonski nadvratnik nije iz vremena povijesnog nastanka zgrade već je izrađen naknadno, te ga je po naputcima nadležnog Konzervatorskog odjela potrebno ukloniti. U cijenu je uključen sav potreban rad, pomoćna sredstava, skele, izrada potrebne zaštite, čišćenje i deponiranje. </t>
  </si>
  <si>
    <t>2.20.</t>
  </si>
  <si>
    <t>2.21.</t>
  </si>
  <si>
    <t>Obračun komplet uklonjenog nadvratnika.</t>
  </si>
  <si>
    <t>2.22.</t>
  </si>
  <si>
    <t>Izrada i nabijanje posteljice u podrumu prije ugradnje tamponskog materijala</t>
  </si>
  <si>
    <t>Izrada i nabijanje posteljice za lift prije ugradnje tamponskog materijala</t>
  </si>
  <si>
    <t>Izrada i nabijanje posteljice prije ugradnje tamponskog materijala ispod temeljne ploče lifta. Posteljica se ravna, uklanjaju se vrhovi preostali iskopom, u projektiranim poprečnim nagibima i valja do modula stišljivosti mjeren kružnom pločom ∅ 30 cm Ms ≥ 40 MN/m².</t>
  </si>
  <si>
    <t>Izrada i ugradba tamponskog materijala u podrumu</t>
  </si>
  <si>
    <r>
      <t>Izrada i ugradba tamponskog materijala min. debljine 25cm  ispod nove podne ploče podruma i na mjestu u prizemlju i podrumu gdje su se izvršili sondažni raskopi do nove bet.podloge</t>
    </r>
    <r>
      <rPr>
        <sz val="11"/>
        <rFont val="Arial Narrow"/>
        <family val="2"/>
        <charset val="238"/>
      </rPr>
      <t>. U jediničnu cijenu uključen dovoz, zasipanje, razastiranje i planiranje materijala, te nabijanje do potrebne zbijenosti po projektnom rješenju ili uzancama struke, te ručni rad gdje nije moguć rad strojem.</t>
    </r>
  </si>
  <si>
    <t>3.6.</t>
  </si>
  <si>
    <t>3.7.</t>
  </si>
  <si>
    <t>2.23.</t>
  </si>
  <si>
    <t>Demontiranje kocki od opeke u potkrovlju, prijenos, prijevoz i odvoz na legalni deponij s taksama deponija.</t>
  </si>
  <si>
    <t>Obračun m2 uklonjenih kocki.</t>
  </si>
  <si>
    <t>Uklanjanje kocaka od opeke u potkrovlju</t>
  </si>
  <si>
    <t>zid od opeke debljine 61cm</t>
  </si>
  <si>
    <t>zid od opeke debljine 34cm</t>
  </si>
  <si>
    <t>Saniranje i obrada podrumskog stubišta na mjestima oštećenja. Veća oštećenja napuniti betonom i izravnati te sve pripremiti za završnu oblogu.  U cijenu je uključen sav rad, materijal, alati i strojevi za obradu i zapunjavanje oštećene površine stubišta.</t>
  </si>
  <si>
    <t xml:space="preserve">Izvedba profilacija  - vijenca zgrade sukladno postojećem stanju (kalupu). Reljef se izrađuje univerzalnom žbukom za renoviranje i izravnjavanje, granulacije 3-30 mm s armiranim vlaknima. Završna obrada žbukom sukladno postojećem stanju i boji. Prilikom izvođenja profilacije potrebno je korisitit staklenu mrežicu. U cijenu uključen sav potreban materijal, rad, transporti i pomoćna sredstva kao i učvršćenja.    </t>
  </si>
  <si>
    <t>Obračun komplet izvedenog krovnog vijenca.</t>
  </si>
  <si>
    <t>Obračun komplet izvedenog vijenca između prizemlja i kata.</t>
  </si>
  <si>
    <t xml:space="preserve">Izvedba profilacija  - reljefa oko prozora  zgrade sukladno postojećem stanju (kalupu). Reljef se izrađuje univerzalnom žbukom za renoviranje i izravnjavanje, granulacije 3-30 mm s armiranim vlaknima. Završna obrada žbukom sukladno postojećem stanju i boji. Prilikom izvođenja profilacije potrebno je korisitit staklenu mrežicu. U cijenu uključen sav potreban materijal, rad, transporti i pomoćna sredstva kao i učvršćenja.    </t>
  </si>
  <si>
    <t>Obračun komplet izvedenih reljefa prozora.</t>
  </si>
  <si>
    <t>Obračun komplet izvedenog oblikovanja spoja stupova portala s vijencom.</t>
  </si>
  <si>
    <t xml:space="preserve">Oblikovanje spoja stupova portala s vijencom na mjestu uklanjanja nadvratnika. Spoj se izrađuje univerzalnom žbukom za renoviranje i izravnjavanje, granulacije 3-30 mm s armiranim vlaknima. Završna obrada žbukom sukladno postojećem stanju i boji. Prilikom izvođenja profilacije potrebno je korisitit staklenu mrežicu. U cijenu uključen sav potreban materijal, rad, transporti i pomoćna sredstva kao i učvršćenja.    </t>
  </si>
  <si>
    <t>5.22.</t>
  </si>
  <si>
    <t>5.23.</t>
  </si>
  <si>
    <t>5.24.</t>
  </si>
  <si>
    <t>Izvedba dimnjaka.</t>
  </si>
  <si>
    <t>Obračun po komadu zidanog dimnjaka u sraslom stanju (nakon izvođenja).</t>
  </si>
  <si>
    <t>Završna obrada dimnjaka  polimerno -cementnim ljepilom u koje se utiskuje tekstilno-staklena mrežica alkalno otporna sa preklopima od 10 cm (160 grama), koja se pregletava drugim slojem polimer-cementnog ljepila. Sistem se izvodi na blokovima opeke. Stavka uključuje postavljanje svih potrebnih elemenata, rubnih profila za dimnjake (s mrežicom 160 g) i ojačanja na sve rubove, uglove, otvore i dr.</t>
  </si>
  <si>
    <t>Obračun po m2.</t>
  </si>
  <si>
    <t>Završna obrada dimnjaka u potkrovlju.</t>
  </si>
  <si>
    <t>5.25.</t>
  </si>
  <si>
    <t>UKUPNO ZIDARSKI RADOVI:</t>
  </si>
  <si>
    <t>7.5.</t>
  </si>
  <si>
    <t>Obračun po m² ugrađenih terakota pločica.</t>
  </si>
  <si>
    <t>Izrada sokla od keramičkih pločica visine 10,00 cm od pločica istih kao i pod stubišta za podrum i postojećih pločica sokla 1.kata</t>
  </si>
  <si>
    <t>a) Sokl oko stubišta podruma</t>
  </si>
  <si>
    <t>b) Sokl oko zidova hodnika 1.kata</t>
  </si>
  <si>
    <t>8.8.</t>
  </si>
  <si>
    <t>8.9.</t>
  </si>
  <si>
    <t>Nabava, doprema i ugradnja neglaziranog biber crijepa.</t>
  </si>
  <si>
    <t>Izrada i montaža horizontalnog žlijeba Ø 12cm na okapnom rubu krova. Žlijeb je od bojanog  pocinčanog lima d=0.55 mm u boji po izboru Konzervatora,, pričvršćen pocinčanim željeznim kukama. U cijenu uključen kompletno postavljeni oluk sa kukama i svim ostalim montažnim i pričvrsnim materijalom, čeonim završecima i kutnim spojevima (vinkl žlijeba, unutarnji i vanjski). Stavkom je obuhvaćen sav potreban nosivi i spojni materijal i radne skele te rad.</t>
  </si>
  <si>
    <t>Vertikalni oluci su izvedeni od pocinčanog lima  Ø 12cm iz bojanog pocinčanog lima d=0.55mm i svih potrebnih koljena  u boji po izboru Konzervatora. Stavkom je obuhvaćen sav potreban nosivi i spojni materijal i radne skele te rad.</t>
  </si>
  <si>
    <t>12.4.</t>
  </si>
  <si>
    <t>Saniranje i zamjena bravarije</t>
  </si>
  <si>
    <t xml:space="preserve">Čišćenje i  saniranje postojeće bravarije. Nedostajuće/oštećene dijelove izraditi u materijalu istovjetnom postojećem ili restauratorski obraditi. Ukoliko je nužna zamjena bravarije (nedostaje jer je uništena prilikom potresa ili uklanjanja dijela zgrade) izvodi se zamjenom zatečene bravarije, izvorne u materijalu i detalju.                     
Jediničnom cijenom obuhvatiti izradu radioničkog nacrta, sav spojni i pričvrsni materijal. Sve izvesti u skladu s dogovorima i odobrenjima  nadležnog Konzervatorskog odjela.  Mjere obavezno provjeriti na objektu.
</t>
  </si>
  <si>
    <t>Obračun komplet sanirane i zamijenjene bravarije.</t>
  </si>
  <si>
    <t>4.7.</t>
  </si>
  <si>
    <t>Spregnuta konstrukcija na mjestu probijanja pruskog stropa za okno za lift</t>
  </si>
  <si>
    <t>4.8.</t>
  </si>
  <si>
    <t>Spregnuta konstrukcija u potkrovlju i na međukatnoj konstrukcije prizemlje/kat gdje su drveni grednici.</t>
  </si>
  <si>
    <t>2.24.</t>
  </si>
  <si>
    <t>Saniranje i obrada podrumskog stubišta na mjestima gdje je oštećeno i povezivanje većih oštećenja betonom.</t>
  </si>
  <si>
    <t>Ugradba pločica od terakote u građevinsko ljepilo na pod na 1.katu i pod stubišta za podrum.</t>
  </si>
  <si>
    <t>a) Pod stubišta za podrum</t>
  </si>
  <si>
    <t>b) Pod hodnika 1.kata</t>
  </si>
  <si>
    <t>Obračun po m³ ugrađenog betona na mjestu izvedene spregnute konstrukcije pruskog stropa.</t>
  </si>
  <si>
    <t>grede dimenzija 40/60</t>
  </si>
  <si>
    <t xml:space="preserve">Obloga rogova u potkrovlju vatrootpornim gipskartonskim pločama, ukupne debljine 2,50 cm (2x1,25cm). Gipskartonske ploče se vijcima pričvršćuju za rogove, a spojevi gipskartonskih ploča se prekrivaju trakama. Spojevi i glave vijaka za pričvršćenje gips kartonskih ploča se gletuju, komplet pripremljeno za bojanje. Stavkom je obuhvaćen sav potreban rad i materijal, obrada, diktanje rubova akrilnim kitom, mrežica i elementi za pričvršćivanje. 
Rad obavezno uskladiti sa projektima instalacija.
</t>
  </si>
  <si>
    <t>6.8.</t>
  </si>
  <si>
    <t>6.9.</t>
  </si>
  <si>
    <t>6.10.</t>
  </si>
  <si>
    <t>14.</t>
  </si>
  <si>
    <t>OSTALI RADOVI</t>
  </si>
  <si>
    <t>14.1.</t>
  </si>
  <si>
    <t>UKUPNO OSTALI  RADOVI:</t>
  </si>
  <si>
    <t>Obračun komplet osposobljavanja kaljevih peći.</t>
  </si>
  <si>
    <t>Čišćenje i osposobljavanje kaljevih peći</t>
  </si>
  <si>
    <t>Obračun po m saniranih špaleta.</t>
  </si>
  <si>
    <t xml:space="preserve">Obračun po m. </t>
  </si>
  <si>
    <t>Obračun po m ograde.</t>
  </si>
  <si>
    <t>Obračun po m sokla.</t>
  </si>
  <si>
    <t>Ugradba pločica od terakote u građevinsko ljepilo na pod u prizemlju oko lifta.</t>
  </si>
  <si>
    <t>8.10.</t>
  </si>
  <si>
    <t>5.26.</t>
  </si>
  <si>
    <t>Sanacija i ojačanje zidova podruma i zidanih stropova iznad podruma</t>
  </si>
  <si>
    <t>Obračun po m2 zidova i stropova podruma.</t>
  </si>
  <si>
    <t>a) zidovi podruma</t>
  </si>
  <si>
    <t>b) stropovi podruma</t>
  </si>
  <si>
    <t>Obračun je po m2 zida i stropa, otvori se u potpunosti odbijaju.</t>
  </si>
  <si>
    <t>c) strop samo s donje strane</t>
  </si>
  <si>
    <t>c) strop ojačan samo s donje strane</t>
  </si>
  <si>
    <t xml:space="preserve">Radovi na ojačanju zidanog nadvoja izvodi se injektiranjem u rasteru 9 cjevčica (pakera) po m2. Prije samog izvođenja radova injektiranja potrebno je u punoj visini i širini otvora plus 30 cm šire sa svake strane ukloniti žbuku i očistiti sljubnice, zapuniti iste površinski s obje strane s reparaturnim mortom. Injektiranje kroz cjevčicu izvodi se s adekvatnim bezcementim hidrauličkim vezivom na osnovi vapna  i eko pucolana. Injektiranje se izvodi odozdo prema gore uz uporabu tlaka od maksimalno 2,0 bar-a. Nakon injektiranja punoplošno se izvodi ojačanje sa FRCM sustavom. </t>
  </si>
  <si>
    <t xml:space="preserve">Prije samog izvođenja radova  potrebno je ukloniti žbuku i očistiti sljubnice, zapuniti iste površinski s obje strane s reparaturnim mortom. FRCM se izvodi na način opisan u prethodnoj stavci. </t>
  </si>
  <si>
    <t>b) strop i s donje i s gornje strane (2x105m2=210m2)</t>
  </si>
  <si>
    <t>Obračun po m2 injektiranog dijela.</t>
  </si>
  <si>
    <t>a) zidovi</t>
  </si>
  <si>
    <t>b) stropovi</t>
  </si>
  <si>
    <t>Ugradnja vapneno cementne žbuke na zidove prizemlja, 1.kata i potkrovlja te stropove prizemlja.</t>
  </si>
  <si>
    <t>Žbuka se ugrađuje u debljini 2-3 cm (prema postojećem stanju). Podloga treba biti pripremljena prema uputama proizvođača. Prilikom izvedbe koristiti vodilice za žbukanje. U cijenu uračunat sav rad, materijal, alati i strojevi potrebni za potpuno dovršenje stavke. Napomena: Žbukanje provesti uz prethodnu konzultaciju s nadležnom Konzervatorskom službom jer se u jednoj prostoriji po naputku nadležnog Konzervatora treba sačuvati povijesni oslik stropa.</t>
  </si>
  <si>
    <t>2.25.</t>
  </si>
  <si>
    <t>Obračun m2.</t>
  </si>
  <si>
    <t xml:space="preserve">Uklanjanje obloge zidova i stropova na mjestu bačvastog spoda i 'čeških' svodova u prizemlju </t>
  </si>
  <si>
    <t>Napomena: Uklanjanje obloge provesti prema naputcima nadležnog konzervatorskog odjela. Restauratorskim istražnim radovima u interijeru na zidovima pronađeno je više slojeva naličja. Na nekim slojevima su vidljivi tragovi stiliziranih šablonskih oslika te slikani sloj s oslikanim bordurama i profilacijama.</t>
  </si>
  <si>
    <t>svodovi</t>
  </si>
  <si>
    <t>b) strop ojačan i s donje i s gornje strane (2x115m2=230m2)</t>
  </si>
  <si>
    <t xml:space="preserve">Ojačanje izvesti spregnutim stropom (čelik + beton) s tlačnom pločom h=5 cm. 
Sprezanje je valjkastim moždanicima 20/80 mm na razmaku 15 cm.  U fazi izvedbe strop treba bit poduprt.                                    Način probijanja otvora:
1. podupiranje cijelog stropa
2. izrezat otvor
3. ubaciti mijenu UNP 200
4. navariti "čepove" (moždanike na I nosače)
5. izbetonirat oko njih lakim betonom do vrha nosača
6. izbetonirat tlačnu ploču cca 5 cm, a na dijelu I nosača ploča je visine 10 cm. Tlačna ploča je široka 1,0, odnosno 50cm s jedne strane osi i 50cm s druge strane osi postojećeg nosača.
U cijenu uvrstiti moždanike, betoniranje lakim betonom i betoniranje tlačne ploče te sav potreban materijal i rad. Podupiranje stropa, rezanje otvora i mijena su obrađeni u drugim stavkama.
</t>
  </si>
  <si>
    <t>UKUPNO BRAVARSKI RADOVI I ČELIČNI ELEMENTI:</t>
  </si>
  <si>
    <t>12.5.</t>
  </si>
  <si>
    <t>Ugradnja mjene UNP 200</t>
  </si>
  <si>
    <t>Obračun po kg mjene (mjena je duga 2,24m).</t>
  </si>
  <si>
    <t>2.26.</t>
  </si>
  <si>
    <t>Probijanje otvora u pruskom svodu za lift.</t>
  </si>
  <si>
    <t>Način probijanja otvora:
1. podupiranje cijelog stropa
2. izrezat otvor
3. ubaciti mijenu UNP 200
4. navariti "čepove" (moždanike na I nosače)
5. izbetonirat oko njih lakim betonom do vrha nosača
6. izbetonirat tlačnu ploču cca 5 cm, a na dijelu I nosača ploča je visine 10 cm
Stavkom je obrađeno podupiranje stropa i rezanje otvora. Ostali radovi su obrađeni u drugim stavkama. U cijenu uvrstiti sav materijal i rad na podupiranju svoda i rezanju otvora.</t>
  </si>
  <si>
    <t>Obračun komplet probijanja otvora.</t>
  </si>
  <si>
    <t>Žbuka se ugrađuje u debljini 2 cm (prema postojećem stanju). Podloga treba biti pripremljena prema uputama proizvođača. Prilikom izvedbe koristiti vodilice za žbukanje. U cijenu uračunat sav rad, materijal, alati i strojevi potrebni za potpuno dovršenje stavke. Napomena: Žbukanje provesti uz prethodnu konzultaciju s nadležnom Konzervatorskom službom.</t>
  </si>
  <si>
    <t xml:space="preserve">Bojanje zidova pročelja bojom u tri naličja. Boja po izboru nadležnog Konzervatorskog odjela. U cijenu uključen sav, materijal i rad, alati i strojevi za dovršenje stavke.
</t>
  </si>
  <si>
    <t>Bojanje zidova pročelja  bojom u tri naliča.</t>
  </si>
  <si>
    <t>Obračun po m² obojane površine pročelja.</t>
  </si>
  <si>
    <t>5.27.</t>
  </si>
  <si>
    <t>Ugradnja cementne žbuke na  zidove pročelja.</t>
  </si>
  <si>
    <t>Nanošenje morta za završnu obradu zidova i stropova  saniranih FRCM</t>
  </si>
  <si>
    <t xml:space="preserve">Ručno nanošenje paropropusne bescementne izravnavajuće žbuke za završnu obradu unutarnjih zidova i stropova saniranih FRCM-om na bazi prirodnog hidrauličnog vapna i eco poculana, kako bi se postigla završna kvaliteta obrade zidova/stropova. Završna obrada mora biti pogodna za završnu malersku obradu. </t>
  </si>
  <si>
    <t>Obračun je po m2 zida/stropa, otvori se u potpunosti odbijaju.</t>
  </si>
  <si>
    <t>11.27.</t>
  </si>
  <si>
    <t xml:space="preserve">Obračun komplet demontiranog materijala koji trenutno stabilizira zgradu. </t>
  </si>
  <si>
    <t xml:space="preserve">Izvedba profilacija  - vijenca zgrade sukladno postojećem stanju (kalupu).Vijenac se izrađuje od pune opeke prema izvornom detalju, reljef se izrađuje univerzalnom žbukom za renoviranje i izravnjavanje, granulacije 3-30 mm s armiranim vlaknima. Završna obrada žbukom sukladno postojećem stanju i boji. Prilikom izvođenja profilacije potrebno je korisitit staklenu mrežicu. U cijenu uključen sav potreban materijal, rad, transporti i pomoćna sredstva kao i učvršćenja.    </t>
  </si>
  <si>
    <t>Izrada, isporuka i ugradnja krovnog, jednokrilnog, otklopnog, ostakljenog prozora, zidarskog otvora 80/120 cm, od punog drva s prekinutim toplinskim mostom.</t>
  </si>
  <si>
    <t>Izrada, isporuka i ugradnja krovnog, jednokrilnog, otklopnog, ostakljenog prozora, zidarskog otvora 80/120 cm, od punog drva s prekinutim toplinskim mostom. Prozor istovjetan postojećem. Na spoju doprozornika i zida završni poklopni puni profil. Ostakljenje staklom float IZO 6+14+6 mm-low-e. Vanjsko staklo je lamistal protuprovalni.  
Drvene profile zaštititi zaštitnim premazom i lakirati bojom istovjetnoj postojećoj.
Jediničnom cijenom obuhvatiti izradu radioničkog nacrta, sav spojni i pričvrsni materijal kao i potrebni propisani okov. Sve izvesti u skladu sa shemama iz projekta, te dogovorima i odobrenjima nadležnog Konzervatorskog odjela. Mjere obavezno provjeriti na objektu.</t>
  </si>
  <si>
    <t>Izrada, isporuka i ugradnja krovnog, jednokrilnog, otklopnog, ostakljenog prozora, zidarskog otvora 90/120 cm, od punog drva s prekinutim toplinskim mostom</t>
  </si>
  <si>
    <t>Izrada, isporuka i ugradnja krovnog, jednokrilnog, otklopnog, ostakljenog prozora, zidarskog otvora 90/120 cm, od punog drva s prekinutim toplinskim mostom. Prozor istovjetan postojećem. Na spoju doprozornika i zida završni poklopni puni profil. Ostakljenje staklom float IZO 6+14+6 mm-low-e. Vanjsko staklo je lamistal protuprovalni.
Drvene profile zaštititi zaštitnim premazom i lakirati bojom istovjetnoj postojećoj.
Jediničnom cijenom obuhvatiti izradu radioničkog nacrta, sav spojni i pričvrsni materijal kao i potrebni propisani okov. Sve izvesti u skladu sa shemama iz projekta, te dogovorima i odobrenjima nadležnog Konzervatorskog odjela. Mjere obavezno provjeriti na objektu.</t>
  </si>
  <si>
    <t>Izrada, isporuka i ugradnja krovnog, jednokrilnog, otklopnog, ostakljenog prozora, zidarskog otvora 60/120 cm, od punog drva s prekinutim toplinskim mostom.</t>
  </si>
  <si>
    <t>Izrada, isporuka i ugradnja krovnog, jednokrilnog, otklopnog, ostakljenog prozora, zidarskog otvora 60/120 cm, od punog drva s prekinutim toplinskim mostom. Prozor istovjetan postojećem. Na spoju doprozornika i zida završni poklopni puni profil. Ostakljenje staklom float IZO 6+14+6 mm-low-e. Vanjsko staklo je lamistal protuprovalni.
Drvene profile zaštititi zaštitnim premazom i lakirati bojom istovjetnoj postojećoj.
Jediničnom cijenom obuhvatiti izradu radioničkog nacrta, sav spojni i pričvrsni materijal kao i potrebni propisani okov. Sve izvesti u skladu sa shemama iz projekta, te dogovorima i odobrenjima nadležnog Konzervatorskog odjela. Mjere obavezno provjeriti na objektu.</t>
  </si>
  <si>
    <t>Izrada, isporuka i ugradnja vanjskog, duplog, dvokrilnog, zaokretnog, ostakljenog prozora, zidarskog otvora 108/130 cm.</t>
  </si>
  <si>
    <t xml:space="preserve">Izrada, isporuka i ugradnja vanjskog, duplog, dvokrilnog, zaokretnog, ostakljenog prozora, zidarskog otvora 108/130 cm, od punog drva s prekinutim toplinskim mostom. Prozor istovjetan postojećem. Na spoju doprozornika i zida završni poklopni puni profil. Ostakljenje staklom float IZO 6+14+6 mm-low-e. Vanjsko staklo je lamistal protuprovalni.  
Drvene profile zaštititi zaštitnim premazom i lakirati bojom istovjetnoj postojećoj. 
Jediničnom cijenom obuhvatiti izradu radioničkog nacrta, sav spojni i pričvrsni materijal kao i potreban propisani okov, gumeni odbojnik i lakiranje. Sve izvesti u skladu sa shemama iz projekta, te dogovorima i odobrenjima  nadležnog Konzervatorskog odjela. Mjere obavezno provjeriti na objektu.
</t>
  </si>
  <si>
    <t>Protupožarna stolarija</t>
  </si>
  <si>
    <t>Nabava, isporuka i ugradnja elektromotora za odimljavanje prozora 1m2, otvaranje prozora otklopno ili zaokretno.
Jediničnom cijenom obuhvatiti nabavu, isporuku i ugradnju, sav spojni i pričvrsni materijal i rad za dovođenje stavke do pune funkcionalnosti.</t>
  </si>
  <si>
    <t xml:space="preserve">Obračun po komadu elektromotora. 
</t>
  </si>
  <si>
    <t>Elektromotor za odimljavanje</t>
  </si>
  <si>
    <t>Centrala, ručni javljači</t>
  </si>
  <si>
    <t xml:space="preserve">Obračun po komadu. 
</t>
  </si>
  <si>
    <t>b) Ručni javljač/tipkalo</t>
  </si>
  <si>
    <t>a) Upravljačka jedinica s napajanjem</t>
  </si>
  <si>
    <t>Radovi potrebni za ugradnju na potojeći objekt</t>
  </si>
  <si>
    <t>a) Montaža, spajanje, puštanje u rad. Obračun paušal.</t>
  </si>
  <si>
    <t>b) Funkcionalno ispitivanje. Obračun paušal.</t>
  </si>
  <si>
    <t>paušal</t>
  </si>
  <si>
    <t>c) Kabliranje. Obračun po m2.</t>
  </si>
  <si>
    <t>PROTUPOŽARNA STOLARIJA i ODIMLJAVANJE</t>
  </si>
  <si>
    <t>UKUPNO PROTUPOŽARNA STOLARIJA I ODIMLJAVANJE:</t>
  </si>
  <si>
    <t>Napomena: Suhomontažni sustavi za povećanje otpornosti na požar su obrađeni u građevinsko-obrtničkim radovima.</t>
  </si>
  <si>
    <t>c) Detektor dima</t>
  </si>
  <si>
    <t>Nabava i isporuka  upravljačke jedinice s napajanjem, ručnog javljača (tipkala) i detektora dima.
Jediničnom cijenom obuhvatiti nabavu i isporuku, sav spojni i pričvrsni materijal i rad za obradu stavke.</t>
  </si>
  <si>
    <t>Radovi potrebni za ugradnju upravljačke jedinice, tipkala i detektora dima na potojeći objekt.
Jediničnom cijenom obuhvatiti  rad na montaži, spajanju, puštanju u rad, ispitivanju i kabliranju za dovođenje stavke do pune funkcionalnosti.</t>
  </si>
  <si>
    <t>Demontaža drvenih i čeličnih greda, čeličnih sajli, čeličnih podupirača, drvenih fosni, OSB ploča te svog ostalog priručnog materijala koje trenutno pridržava konstrukciju zgrade nakon provedbe osiguranja zgrade</t>
  </si>
  <si>
    <t xml:space="preserve">Demontiranje drvenih i čeličnih greda, čeličnih sajli, čeličnih podupirača, drvenih fosni, OSB ploča te svog ostalog priručnog materijala koji trenutno pridržavaju konstrukciju zgrade nakon provedbe osiguranja zgrade. Prijenos, prijevoz i skladištenje istih na mjesto koje odredi Investitor. </t>
  </si>
  <si>
    <r>
      <t>Napomena: Prema troškovniku Elaborata detaljnog pregleda s tehničkim rješenjem stabilizacije građevine, izrađenog od ovlaštenog inž. Hrvoja Podnara, dipl.ing.građ., radi se o cca 9,8 m</t>
    </r>
    <r>
      <rPr>
        <vertAlign val="superscript"/>
        <sz val="11"/>
        <rFont val="Arial Narrow"/>
        <family val="2"/>
        <charset val="238"/>
      </rPr>
      <t>3</t>
    </r>
    <r>
      <rPr>
        <sz val="11"/>
        <rFont val="Arial Narrow"/>
        <family val="2"/>
        <charset val="238"/>
      </rPr>
      <t xml:space="preserve"> drvenih greda 14/14cm, cca 2 m</t>
    </r>
    <r>
      <rPr>
        <vertAlign val="superscript"/>
        <sz val="11"/>
        <rFont val="Arial Narrow"/>
        <family val="2"/>
        <charset val="238"/>
      </rPr>
      <t>3</t>
    </r>
    <r>
      <rPr>
        <sz val="11"/>
        <rFont val="Arial Narrow"/>
        <family val="2"/>
        <charset val="238"/>
      </rPr>
      <t xml:space="preserve"> drvenih fosni 4,8/20cm, cca 115 kom podupirača (cijevnih skela), 257 m' čeličnih horizontala za stabilizaciju, cca 232 kom spojnica, 1500 kg SHS 140x140x4mm, 16kom L profila 130x65x8mm (L=10cm), 18 kom L profila 20x20x3mm (L=10cm), 38 kom čelične užadi promjera fi 10mm (L=9m), 15 kom OSB ploča na prozorima od 2m</t>
    </r>
    <r>
      <rPr>
        <vertAlign val="superscript"/>
        <sz val="11"/>
        <rFont val="Arial Narrow"/>
        <family val="2"/>
        <charset val="238"/>
      </rPr>
      <t>2</t>
    </r>
    <r>
      <rPr>
        <sz val="11"/>
        <rFont val="Arial Narrow"/>
        <family val="2"/>
        <charset val="238"/>
      </rPr>
      <t>.</t>
    </r>
  </si>
  <si>
    <t xml:space="preserve">Demontaža, prijenos, sigurno privremeno skladištenje, čišćenje, montiranje i osposobljavanje kaljevih peći za eventualno korištenje, na način primjeren za restauraciju istih.
</t>
  </si>
  <si>
    <r>
      <t>m</t>
    </r>
    <r>
      <rPr>
        <i/>
        <vertAlign val="superscript"/>
        <sz val="11"/>
        <color rgb="FF0070C0"/>
        <rFont val="Arial Narrow"/>
        <family val="2"/>
        <charset val="238"/>
      </rPr>
      <t>2</t>
    </r>
  </si>
  <si>
    <r>
      <t>m</t>
    </r>
    <r>
      <rPr>
        <i/>
        <vertAlign val="superscript"/>
        <sz val="11"/>
        <color rgb="FF0070C0"/>
        <rFont val="Arial Narrow"/>
        <family val="2"/>
        <charset val="238"/>
      </rPr>
      <t>3</t>
    </r>
  </si>
  <si>
    <t>b) armatura potrebna za radove vezane za lift</t>
  </si>
  <si>
    <t>a) armatura za podnu ploču u podrumu i spregnutu konstrukciju (bez lifta)</t>
  </si>
  <si>
    <t>a) faza 1</t>
  </si>
  <si>
    <t>b) faza 2</t>
  </si>
  <si>
    <t>2.27.</t>
  </si>
  <si>
    <t>Uklanjanje zidova u potkrovlju</t>
  </si>
  <si>
    <t>Uklanjanje zidova u potkrovlju, debljine 16, 22 i 30cm. U cijenu uključiti sav rad, prijenos i prijevoz na legalni deponij s taksama deponija.</t>
  </si>
  <si>
    <t>a) 16 cm</t>
  </si>
  <si>
    <t>b) 22 cm</t>
  </si>
  <si>
    <t>c) 30 cm</t>
  </si>
  <si>
    <t>3.8.</t>
  </si>
  <si>
    <t>Zatrpavanje oko  temeljnih zidova lifta materijalom iz iskopa.</t>
  </si>
  <si>
    <t>Prostor oko temeljnih zidova lifta materijalom iz iskopa do kote posteljice (kod unutrašnjih raskopa). U jediničnu cijenu uključen utovar na privremenoj deponiji, dovoz, zasipanje, razastiranje i planiranje materijala, te nabijanje do potrebne zbijenosti po projektnom rješenju ili uzancama struke.</t>
  </si>
  <si>
    <t>Izrada i ugradba tamponskog materijala ispod lifta i poda koji se uklonio zbog izrade lifta</t>
  </si>
  <si>
    <t>Izrada i ugradba tamponskog materijala ispod temeljne ploče lifta i poda oko lifta debljine min. 15 cm. U jediničnu cijenu uključen dovoz, zasipanje, razastiranje i planiranje materijala, te nabijanje do potrebne zbijenosti po projektnom rješenju ili uzancama struke, te ručni rad gdje nije moguć rad strojem.</t>
  </si>
  <si>
    <t>Armirano-betonska temeljna ploča lifta i pod oko lifta</t>
  </si>
  <si>
    <t>4.9.</t>
  </si>
  <si>
    <t>Zidovi moraju biti očišćeni od svih ostataka betona, oplate i veznih sredstava oplate, bez neravnina, pripremljeni za postavu hidroizolacije s vanjske strane. U jediničnu cijenu uključena glatka oplata, i popunjavanje rupa "pašajica" cementnim mortom spravljenim s pijeskom i aditivom.</t>
  </si>
  <si>
    <t>Obračun po m² izolirane površine.</t>
  </si>
  <si>
    <t>a) Horizontalno položena hidroizolacija.</t>
  </si>
  <si>
    <t>b) Vertikalno položena hidroizolacija.</t>
  </si>
  <si>
    <t>7.12.</t>
  </si>
  <si>
    <t>Hidroizolacija poda i zidova oko jame lifta</t>
  </si>
  <si>
    <t>Izolacija podzemnog dijela jame lifta polibitumenskom dvoslojnom hidroizolacijom. Detaljno očistiti površinu betonske podloge, i otprašiti je. Prije ugradbe bitumenske izolacije površinu obraditi prednamazom.  Dobava i ugradba: bitumenske trake s uloškom od staklene tkanine u dva sloja sa minimalnim preklopima 15,00 cm, odnosno po preporukama proizvođača odabrane trake. Spojevi reda i drugog sloja moraju biti izmaknuti najmanje 1,00 m. U cijenu uključena nabava materijala, opreme i sav rad oko detalja na rubnim djelovima površina te prednamaz. Izolirana površina je podloga za završne slojeve po projektu.</t>
  </si>
  <si>
    <t>Nabava, doprema i ugradnja sloja čepaste folije (perforirane drenažne trake sa čepićima izrađene od polietilena visoke gustoće) koji dolazi uz ukopanu hidroizolaciju. Na mjestima predviđenim projektom ugrađuje se sloj čepaste folije drenaža uz vertikalnu ukopanu izolaciju.</t>
  </si>
  <si>
    <t>Obračun po m² ugrađene čepaste folije.</t>
  </si>
  <si>
    <t>Ugradnja sloja čepaste folije kao zaštita hidroizolacije nadtemeljnih zidova lifta</t>
  </si>
  <si>
    <t>Napomena:</t>
  </si>
  <si>
    <t>FAZA 1 - označena crnom bojom, standardnog oblika slova</t>
  </si>
  <si>
    <t>FAZA 2- označena plavom bojom i kosim slovima</t>
  </si>
  <si>
    <t>FAZA 1</t>
  </si>
  <si>
    <t>FAZA 2</t>
  </si>
  <si>
    <t>DIZALO</t>
  </si>
  <si>
    <t>Nabava, doprema  i ugradnja dizala</t>
  </si>
  <si>
    <t xml:space="preserve">Obračun po komadu ugrađenog dizala dovedenog do pune gotovosti i funkcionalnosti. 
</t>
  </si>
  <si>
    <t>UKUPNO DIZALO:</t>
  </si>
  <si>
    <t>GRAĐEVINSKO OBRTNIČKI RADOVI</t>
  </si>
  <si>
    <t>VODOVOD I KANALIZACIJA</t>
  </si>
  <si>
    <t>TERMOINSTALACIJE</t>
  </si>
  <si>
    <t>PROTUPOŽARNA STOLARIJA I ODIMLJAVANJE</t>
  </si>
  <si>
    <t>- dobave i ugradnje</t>
  </si>
  <si>
    <t>NAPOMENA:</t>
  </si>
  <si>
    <t>Ako nije drugačije dogovoreno u predračunsku sumu je uračunato:</t>
  </si>
  <si>
    <t>1.  Cjelokupna isporuka opreme, regulacija i potrebna ispitivanja na nepropusnost ugrađene instalacije grijanja, hlađenja i ventilacije, te sva potrebna ispitivanja od ovlaštene firme za dokazivanje kvalitete ugrađene instalacije.</t>
  </si>
  <si>
    <t>2. Obuka osoblja koje rukuje uređajima s objašnjenjem sistema i rada pojedinih dijelova, također i  davanje pismenog uputstva za rukovanje i održavanje.</t>
  </si>
  <si>
    <t>3. Naknada za montere, njihove pomoćnike, rukovodioce gradilišta i izradbu građevinske knjige.</t>
  </si>
  <si>
    <t>4. Potrebni materijali i radovi (osnovni i pomoćni), skele, strojevi i alat, kao i sve nabave/dobave, montaže/demontaže, uklanjanja, izrade i transporti, ukrcaj, iskrcaj, energenti, odvoz na deponij, građevinska pripomoć pri ugradnji instalacija, te ishođenje sve potrebne dokumentacije, uključivo takse.</t>
  </si>
  <si>
    <t>5. Transport cjelokupnog materijala i alata na gradilištu i s gradilišta, kao i namještanja skele.</t>
  </si>
  <si>
    <t>6. Izvoditelj je dužan pribaviti sve potrebne potvrde, izjave, certifikate i sl., a tijekom gradnje i za potrebe tehničkog pregleda dužan je izvršiti sva potrebna ispitivanja kvalitete izvršenih radova o svojem trošku što je propisano važećom zakonskom i tehničkom regulativom.</t>
  </si>
  <si>
    <t>7.  Izrada projekta izvedenog stanja.</t>
  </si>
  <si>
    <t>8. Puštanje u rad specificirane opreme do potpune pogonske gotovosti, uključivo probni pogon, balansiranje svih sustava, ali bez troškova vode i energije.</t>
  </si>
  <si>
    <t>9. Svi ponuđeni proizvodi moraju zadovoljiti tražene tehničke parametre i karakteristike  opisanih proizvoda ili imati bolje tehničke parametre i karakteristike od traženih minimalnih. Ukoliko se u opisu proizvoda upućuje na robne marke, tipove proizvoda, norme  i slično podrazumijeva se da ponuditelj može ponuditi jednakovrijedan proizvod bez obzira je li taj proizvod popraćen izrazom „ili jednakovrijedan“. Za svaku navedenu normu navedenu po dotičnom normizacijskom sustavu dozvoljeno je nuditi jednakovrijednu normu, tehničko odobrenje odnosno uputu iz odgovarajuće hrvatske, europske ili međunarodne nomenklature</t>
  </si>
  <si>
    <t>10. U svim stavkama troškovnika uključena je dobava, transport i ugradnja sve navedene opreme</t>
  </si>
  <si>
    <t>1. INSTALACIJA VENTILATOR KONVEKTORA</t>
  </si>
  <si>
    <t>Parapetni ventilokonvektor za hlađenje i grijanje. 2-cijevna izvedba s mogućnosti priključka ili s lijeve ili s desne strane.</t>
  </si>
  <si>
    <t>Dvocijevni parapetni ventilokonvektor za podnu ugradnju , kučište od galvaniziranog čeličnog lima sa unutarnje strane, maskom, u kompletu sa filterom, izmjenjivačem, 3-brzinskim ventilatorom(low, medium, high) i izoliranom tavicom za odvod kondenzata. Jedinica ima EC motor.</t>
  </si>
  <si>
    <t>Verzija: 2-cijevni, EC ventilator</t>
  </si>
  <si>
    <t>Slijedećih tehničkih karakteristika:</t>
  </si>
  <si>
    <t>Ukupni kapacitet hlađenja(Medium/High) = minimalno 4,0/5,0 kW</t>
  </si>
  <si>
    <t>Kapacitet grijanja (Medium/High) = minimalno 5,2/5,5 kW</t>
  </si>
  <si>
    <t>Razina zvučne snage (Lo/Med/HI) = maksimalno 30/51/57 dB[A]</t>
  </si>
  <si>
    <t>Razina zvučnog tlaka (Lo/Med/HI) = maksimalno 21/42/48 dB[A]</t>
  </si>
  <si>
    <t>Dodatna oprema:</t>
  </si>
  <si>
    <t>- 3-smjerni ventil + drenažna posuda</t>
  </si>
  <si>
    <t>kompl</t>
  </si>
  <si>
    <t>Ukupni kapacitet hlađenja(Medium/High) = minimalno 2,9/4,2 kW</t>
  </si>
  <si>
    <t>Kapacitet grijanja (Medium/High) = minimalno 3,0/5,3 kW</t>
  </si>
  <si>
    <t>Razina zvučne snage (Lo/Med/HI) = maksimalno 29/44/52 dB[A]</t>
  </si>
  <si>
    <t>Razina zvučnog tlaka (Lo/Med/HI) = maksimalno 20/35/43 dB[A]</t>
  </si>
  <si>
    <t>Ukupni kapacitet hlađenja(Medium/High) = miimalno 1,4/2,4 kW</t>
  </si>
  <si>
    <t>Kapacitet grijanja (Medium/High) = minimalno 1,9/3,3 kW</t>
  </si>
  <si>
    <t>Razina zvučne snage (Lo/Med/HI) = maksimalno 34/47/60 dB[A]</t>
  </si>
  <si>
    <t>Razina zvučnog tlaka (Lo/Med/HI) = maksimalno 25/38/51 dB[A]</t>
  </si>
  <si>
    <t>Ukupni kapacitet hlađenja(Medium/High) = minimalno 1,2/2,1 kW</t>
  </si>
  <si>
    <t>Kapacitet grijanja (Medium/High) = minimalno 1,6/2,9 kW</t>
  </si>
  <si>
    <t xml:space="preserve">Zidni zičani termostat sa zaslonom na dodir za ugradnju u zidnu priključnu kutiju </t>
  </si>
  <si>
    <t>Značajke:</t>
  </si>
  <si>
    <t>3 izlaza, releji od 230 V za upravljanje ventilatorom</t>
  </si>
  <si>
    <t>2 izlaza, releji od 230 V za upravljanje grijanjem/hlađenjem</t>
  </si>
  <si>
    <t>Modbus RTU podređeni</t>
  </si>
  <si>
    <t>1 DI za detekciju pritiska (prekidač ključ kartice)</t>
  </si>
  <si>
    <t>1 AI za senzor</t>
  </si>
  <si>
    <t>Razdijelnik i sabirnik za ugradbu na zid. Razdjelnik se sastoji od polazne i povratne grane iz specijalnog profila od CrNi čelika 1.4301 s zidnim držačima. Primarni priključak matica 6/4 ravno brtvljenje. Razdijelnik i sabirnik se isporučuju sa slijedećim elementima:</t>
  </si>
  <si>
    <t>- razdjelnik s četiri priključka, uključivo kuglasti ventil NO 20 na svakom priključku</t>
  </si>
  <si>
    <t>- sabirnik s četiri priključka, uključivo prigušnica NO 20 na svakom priključku</t>
  </si>
  <si>
    <t>- kuglasti ventil NO 40 na polaznom i povratnom vodu</t>
  </si>
  <si>
    <t>- automatski odzračni ventil s ispusnom slavinom na razdijelniku i sabirniku</t>
  </si>
  <si>
    <t>- niklovana ispusna slavina NO 20 zaokretna,  na razdijelniku i sabirniku</t>
  </si>
  <si>
    <t>- niklovani odzračni ventil NO 20, zaokretni, na razdijelniku i sabirniku</t>
  </si>
  <si>
    <t>- matica G6/4 Ms Ni sa O-ringom, zaokretni, na razdijelniku i sabirniku</t>
  </si>
  <si>
    <t>- čep G3/4'' Ni sa o-ringomi, na sabirniku</t>
  </si>
  <si>
    <t>- pričvrsni i ovjesni elementi razdjenika i sabirnika</t>
  </si>
  <si>
    <t>- razdjelnik s tri priključka, uključivo kuglasti ventil NO 20 na svakom priključku</t>
  </si>
  <si>
    <t>- sabirnik s tri priključka, uključivo prigušnica NO 20 na svakom priključku</t>
  </si>
  <si>
    <t xml:space="preserve">Termostatski ventil, donji dio od mesinga, poniklan, s bijelom navojnom kapom, brtvljenje vretena pomoću O-prstena. O-prsten komora zamjenjiva bez pražnjenja instalacije. Termostatski ventil - gornji dio zamjenjiv uređajem za zamjenu pod tlakom. Konični sustav brtvljenja s ograničenjem momenta zatezanja. Univerzalni kolčak za navojnu cijev. Pomoću steznog seta za kalibrirane cijevi od mekog čelika, bakra i višeslojne cijevi. Priključak ogrijevnog tijela s koničnim brtvljenjem. 
Max. pogonska temp. 120 °C, max. pogonski tlak 10 bar. </t>
  </si>
  <si>
    <t>NO 20</t>
  </si>
  <si>
    <t>Izolacija PP – R cijevi izolacijom s parnom branom, debljine 9 mm za cijevi dimenzija s pripadajućim ljepilom i samoljepivom trakom, za cijevi:</t>
  </si>
  <si>
    <t>Kompozitne PP-R cijevi  za odvod kondenzata SDR 7,4 MF faserkompozitna cijev za temeljni horizontalani i vertikalni  razvod cijevi sa ugradnjom metalnih obujmica sa gumom na razmaku  prema uputama u tehničkom katalogu proizvođača cijevi dimenzija</t>
  </si>
  <si>
    <t xml:space="preserve">U stavku uključiti fazone za PP – R cijevi, kao koljena, T-komadi, redukcije i obilazni lukovi, čvrste točke, uključivo pričvrsni i ovjesni materijal za PP – R cijevi </t>
  </si>
  <si>
    <t>d 32</t>
  </si>
  <si>
    <t>d 16</t>
  </si>
  <si>
    <t>Plastično gibljivo crijevo unutrašnjeg promjera Ø 20 mm, duljine cca 500 mm uključivo potrebne obujmice</t>
  </si>
  <si>
    <t>2. INSTALACIJA VENTILACIJE</t>
  </si>
  <si>
    <t>Tehničke karakteristike:</t>
  </si>
  <si>
    <t>Ekstreni pad tlaka: 60 Pa</t>
  </si>
  <si>
    <t>Elek. Podaci: 230V/50Hz</t>
  </si>
  <si>
    <t>Snaga motora: 21 W</t>
  </si>
  <si>
    <t>Priključak: 75/80 mm</t>
  </si>
  <si>
    <t>Kučište sa nepovratnom zaklopkom, bez zaštite od požara.</t>
  </si>
  <si>
    <t>Modeli:</t>
  </si>
  <si>
    <t>- s podesivom odgodom paljenja od 0 do 150 sek i podesivom odgodom gašenja od 1,5 do oko 24 minuta</t>
  </si>
  <si>
    <t xml:space="preserve"> - sa odgodom paljenja 50 sekundi i odgodom gašenja 6 minuta</t>
  </si>
  <si>
    <t>Ekstreni pad tlaka: minimalno 63 Pa</t>
  </si>
  <si>
    <t>Zvučni tlak: maksimalno 27 dB(A)/3m</t>
  </si>
  <si>
    <t>Priključak: 100 mm</t>
  </si>
  <si>
    <t>- vremenska sklopka</t>
  </si>
  <si>
    <t>- interval sklopka</t>
  </si>
  <si>
    <t xml:space="preserve"> - sa podesivom odgodom paljenja i vremenom rada ventilatora</t>
  </si>
  <si>
    <t>kompl.</t>
  </si>
  <si>
    <t>Spiro cijevi izrađene iz pocinčane beskonačne trake, normalnim N falcanjem, tako da je glatka s unutrašnje strane. Cijevi se isporučuju u dužinama od 6m. U isporuku je uključena odgovarajuća količina spojnica, za spajanje ravnih dionica međusobno, kao i fazonskih komada.  U stavku uključiti zavjesni, pričvrsni i brtveni materijal.
Dimenzije Ø D,nazivni (mm):</t>
  </si>
  <si>
    <t>Spajanje  i puštanje u rad odsisnih ventilatora na sustav napajanja električnom energijom (kom. 9).</t>
  </si>
  <si>
    <t xml:space="preserve">   </t>
  </si>
  <si>
    <t>3. INSTALACIJA STROJARNICE</t>
  </si>
  <si>
    <t>VRF (Variable Refrigerant Flow) zrakom hlađena jedinica za vanjsku ili unutarnju ugradnju u izvedbi dizalice topline s ugrađenim hermetičkim kompresorima i izmjenjivačem i mogučnošću spajanja do 4 vanjske jedinice i do 64 unutarnje jedinice.</t>
  </si>
  <si>
    <t>U slučaju neispravnosti kompresora aktivira se opcija "pričuvni rad" u kojem druga vanjska jedinica ili drugi kompresor unutar iste vanjske jedinice nastavlja raditi. 
Jedinica omogućuje LLC (Load Level Control) funkciju kontinuirane promjene temperature isparavanja i temperature kondenzacije radnog medija prema temperaturi prostorije tijekom cjelogodišnjeg rada, a u svrhu dodatne uštede energije i većeg komfora zbog viših temperatura medija.</t>
  </si>
  <si>
    <t>Temperaturno područje rada jedinica:
- u režimu hlađenja od Tv = -10°C st do +52°C st,
- u režimu grijanja od Tv = -25°C vt do +18°C vt.
Jedinice su predviđene za rad od 50% do 200% omjera kapaciteta.</t>
  </si>
  <si>
    <t>Jedinice su modularne izvedbe sa osnovnim nosivim okvirom i galvaniziranim čeličnim panelima sa odgovarajućom zaštitom za vanjsku i unutarnju ugradnju.
Kontrukcija jedinice je zaštićena antikorozivnim premazom radi otpornosti na rđu i slanu atmosferu. Svi moduli imaju istu visinu i istu dubinu što omogućuje jednostavnu instalaciju u redovima.</t>
  </si>
  <si>
    <t xml:space="preserve">Rashladni krug jedinice čine hermetički inverterski dvorotacijski kompresori, četveroputni ventil za prekretanje režima rada, kolektor, filter i separator ulja. Jedinice su tvornički ispitane, vakumirane i prednapunjene rashladnim medijem R410a.
Hermetički dvorotacijski kompresori su zvučno izolirani. </t>
  </si>
  <si>
    <t xml:space="preserve">Jedinica uzima zrak sa bočnih strana, a izbacuje vertikalno prema gore kroz zaštitnu rešetku. Ventilatorski dio jedinice ima eksterni statički tlak 80 Pa što omogućuje instalaciju unutar prostora. </t>
  </si>
  <si>
    <t>Opcija tihog noćnog rada s reduciranjem kapaciteta za smanjenje zvučnog tlaka za -3 dB(A) u prvom stupnju i -5 dB(A) u drugom stupnju.</t>
  </si>
  <si>
    <t xml:space="preserve">Sve funkcije regulacije i zaštite su upravljane preko ugrađenog mikroprocesorskog regulatora. Ugrađeni su presostati visokog i niskog tlaka, osjetnici temperature rashladnog medija, temperature ulja, temperature izmjenjivača i vanjske temperature. Jedinica je opremljena on/off ventilama na parnoj i tekućinskoj fazi i servisnim ventilima. 
Upravljačka elektronika obložena je slojem silikona koji štiti elektronske komponente od posljedica vremenskih uvjeta poput vlage i prašine. </t>
  </si>
  <si>
    <t>Električno napajanje: 380/400/415 V kod 50Hz</t>
  </si>
  <si>
    <t>Toplinske karakteristike su dane kod nominalnih uvjeta:
Hlađenje Tv=35°C st, Tv=24°C vt, Tp=27°C st, Tp=19°C vt
Grijanje Tv=7°C st, Tv=6°C vt, Tp=20°C st</t>
  </si>
  <si>
    <t>Maksimalno dozvoljena ukupna duljina cijevnog razvoda: 1000m (ekivavelnta duljina 200m).</t>
  </si>
  <si>
    <t>Dozvoljena visinska razlika između vanjskih i unutarnjih jedinica: 50m (90m)</t>
  </si>
  <si>
    <t>Dozvoljena visinska razlika između unutarnjih jedinica: 15m (30m)</t>
  </si>
  <si>
    <t>Nominalni kapacitet hlađenja: minimalno 56 kW</t>
  </si>
  <si>
    <t>Kapacitet hlađenja pri Tv=43°ST, Tp=19°CVT:  minimalno 56 kW</t>
  </si>
  <si>
    <t>EER kod nominalnih uvjeta (100% opterećenja): minimalno 3.35</t>
  </si>
  <si>
    <t>ESEER:minimalno 6.18</t>
  </si>
  <si>
    <t>Nominalni kapacitet grijanja: minimalno 63 kW</t>
  </si>
  <si>
    <t>COP kod nominalnih uvjeta (100% opterećenja): minimalno 3,94</t>
  </si>
  <si>
    <t>SCOP: minimalno 4.09</t>
  </si>
  <si>
    <t xml:space="preserve">Cijevni priključci:  </t>
  </si>
  <si>
    <t>Razina zvučnog tlaka:</t>
  </si>
  <si>
    <t>Normalni način rada: maksimalno 60 dB(A)</t>
  </si>
  <si>
    <t>Tihi način rada: maksimalno 57 dB(A)</t>
  </si>
  <si>
    <t>kom 1</t>
  </si>
  <si>
    <t>Izmjenjivački modul freon/vode  za hlađenje i grijanje, rashladno sredstvo R410A.</t>
  </si>
  <si>
    <t xml:space="preserve">Kućište izrađeno od galvaniziranog čeličnog lima. Izmjenjivač topline sastoji se od kaljenih ploča naboranih površina, posebno projektiranih za maksimalnu učinkovitost izmjene topline između rashladnog sredstva i vode. Jedinica je opremljena elektroničkim ekspanzijskim ventilom za podešavanje količine rashladnog sredstva ovisno o postavljenoj temperaturi vode. Ugrađeni su osjetnici temperature za nadzor ispravnosti rada i osjetnik za zaštitu od zamrzavanja. 
Upravljačka pločica opremljena kontaktima za daljinske  i vanjske priključke. </t>
  </si>
  <si>
    <t>Izmjenjivački modul sadrži cirkulacijsku pumpu, diferencijalnim prekidačem na strani vode i "flow switch".
Modul je opremljen 4-putom motornom slavinom za prekret režima rada grijanje/hlađenje radi postizanja najvišeg stupnja prijenosa topline kod protustrujnog strujanja na izmjenjivaču topline.</t>
  </si>
  <si>
    <t>Nominalni kapacitet hlađenja *: minimalno 50 kW</t>
  </si>
  <si>
    <t>Nominalni kapacitet grijanja **: minimalno  60 kW</t>
  </si>
  <si>
    <t>Protok vode (preporučeno): minimalno 10,32 m³/h</t>
  </si>
  <si>
    <t>Energetski razred pri 35°C: minimalno A++</t>
  </si>
  <si>
    <t>Ulazna snaga s pumpom: 574 W</t>
  </si>
  <si>
    <t>Napon napajanja: 230/1/50 V/ph/Hz</t>
  </si>
  <si>
    <t>Rashladno sredstvo: R410A</t>
  </si>
  <si>
    <t>Spojnica cjevovoda rashladnog sredstva (linija usisa/tekućine): 28,58 / 15,88 mm</t>
  </si>
  <si>
    <t>Spojnica hladne/tople vode: Rp2 – 50,8 mm</t>
  </si>
  <si>
    <t>Jedinica:</t>
  </si>
  <si>
    <t>*(Nazivni uvjeti za hlađenje: temperatura na izlazu vode. 7 °C (DB), vanjska temp. 35/24°C (DB/WB))</t>
  </si>
  <si>
    <t>**(Nazivni uvjeti za grijanje: temp. vode. 45 °C (DB), vanjska temp. 7/6 °C (DB/WB))</t>
  </si>
  <si>
    <t>Kaskadni upravljač namjenjen je svim unutarnjim jedinicama VRF serije za 2 ili 3 kom u kaskadi. Spaja se preko T-10 konektora na unutarnju jedinicu te dolazi sa sobnim termostatom.</t>
  </si>
  <si>
    <t>- SEER: minimalno 8,4 A++</t>
  </si>
  <si>
    <t>- SCOP: minimalno  4,9 A++</t>
  </si>
  <si>
    <t xml:space="preserve">- Pdesign na -10°C:  minimalno 3,6 kW </t>
  </si>
  <si>
    <t xml:space="preserve">- nivo zvučnog tlaka - hlađenje/grijanje: maksimalno 43/44 dB(A) </t>
  </si>
  <si>
    <t>- maksimalna dozvoljena duljina cijevnog razvoda: 3 do 40 m</t>
  </si>
  <si>
    <t>- maksimalna dozvoljena visinska razlika vanjske i unutarnje jedinice: 30 m</t>
  </si>
  <si>
    <t>- područje hlađenja: -15 °C do +46°C vanjske temperature DB</t>
  </si>
  <si>
    <t>- područje grijanja:   -20 °C do +24 °C vanjske temperature DB</t>
  </si>
  <si>
    <t>Unutarnja zidna jedinica za hlađenje i grijanje, rashladno sredstvo R32, za kombiniranje uz vanjske jedinice. 
Lagana i kompaktna jedinica od galvaniziranog čeličnog lima, obložena materijalom koji pruža zvučnu i toplinsku izolaciju. Plastični poklopac bijele boje (RAL 9010 GL) koji se može prati.</t>
  </si>
  <si>
    <t>Toplinske karakteristike su dane kod nominalnih uvjeta:
Hlađenje Tv=35°Cst, Tv=24°Cvt, Tp=27°Cst, Tp=19°Cvt
Grijanje Tv=7°Cst, Tv=6°Cvt, Tp=20°Cst</t>
  </si>
  <si>
    <t>- medij: R32</t>
  </si>
  <si>
    <t>- nivo buke Hi/Med/Lo: maksimalno 35-31-27 dB (A)</t>
  </si>
  <si>
    <t>S uređajem isporučiti prostorni termostat</t>
  </si>
  <si>
    <t>Izolirane uparene bakrene cijevi za izvedbu freonske instalacije parne i tekuće faze, cijevi moraju biti s unutarnje strane odmašćene, prije ugradnje propuhane, u stavku cijevi uključen je sav potrošni materijal za spajanje, cijev-cijev, te uređaj-cijev, preko vijčane spojke, izrada koljena, pričvrsne obujmice za cijevi, brtve 
Izolacija cijevi je prema profilu cijevi (8÷10 mm).</t>
  </si>
  <si>
    <t xml:space="preserve">Ø  28,6                                                </t>
  </si>
  <si>
    <t xml:space="preserve">Ø  15,9                                                </t>
  </si>
  <si>
    <t xml:space="preserve">Ø  9,52                                             </t>
  </si>
  <si>
    <t xml:space="preserve">Ø  6,35                                              </t>
  </si>
  <si>
    <t>Ionski omekšivač vode protoka minimalno 1 m³/h, komplet s posudom za sol</t>
  </si>
  <si>
    <t>Crpka stalno mjeri i nadzire protok, visinu dobave i potrošnju. Na crpki je moguće pregledati povijest rada u realnom vremenu (prikaz 3dD dijagrama – vrijeme, visina dobave, protok), te povijest potrošnje u realnom vremenu. Crpka ima integriran osjetnik temperature, te ukoliko vežemo i u suprotni vod (polaz/povrat) osjetnik temperature koji je spojen na crpku crpka može raditi i kao mjerilo toplinske energije. Crpka se može podešavati preko displeja na samoj crpki i preko Wi-Fi veze sa uređajem za podešavanjem. Crpka ima mogućnost umrežavanja sa drugom crpkom preko Wi-Fi veze bez dodatnih upravljačkih ormarića kako bi radile kao radna i rezervna crpka.</t>
  </si>
  <si>
    <t>Uz crpku se isporučuje izolacijski set crpke za grijanje.</t>
  </si>
  <si>
    <t>Upravljačka ploča je na priključnoj kutiji i crpka može raditi u 6 režima regulacije:</t>
  </si>
  <si>
    <t>- regulacija proporcionalnim diferencijalnim tlakom</t>
  </si>
  <si>
    <t>- regulacija konstantnim diferencijalnim tlakom</t>
  </si>
  <si>
    <t>- regulacija preko AUTOADAPT funkcije – crpka se sama prilagođava hidraulici sustava, snimanjem karakteristike sustava i automatskim podešavanjem zadane vrijednosti za regulaciju proporcionalnim diferencijalnim tlakom</t>
  </si>
  <si>
    <t>- regulacija preko FlowLimit funkcije – Crpka koja radi u AutoAdapt funkciji može ograničiti protok na zadani, tako da dodatno štedi energiju i ima bolji hidraulički rad.</t>
  </si>
  <si>
    <t>- regulacija preko temperaturnog osjetila</t>
  </si>
  <si>
    <t>- regulacija po konstantnoj krivulji</t>
  </si>
  <si>
    <t>Radno područje crpke:</t>
  </si>
  <si>
    <t>H = minimalno 12,5 m</t>
  </si>
  <si>
    <t>Električni podatci:</t>
  </si>
  <si>
    <t>U = 220 V</t>
  </si>
  <si>
    <t>P = 9 - 14961 W</t>
  </si>
  <si>
    <t xml:space="preserve">Ravni zaporni ventil s prirubnicama, protuprirubnicama, vijcima i brtvama, tijelo ventila iz ljevanog željeza obojena bijelim lakom otpornim  na toplinu dimenzija: </t>
  </si>
  <si>
    <t>NO 80</t>
  </si>
  <si>
    <t>NO 65</t>
  </si>
  <si>
    <t>Hvatač nečistoća s prirubnicama, protuprirubnicama, vijcima i brtvama, obojen bijelim lakom otpornim na toplinu dimenzija:</t>
  </si>
  <si>
    <t xml:space="preserve">Nepovratni ventil s prirubnicama, protuprirubnicama, vijcima i brtvama, obojen bijelim lakom otpornim na toplinu dimenzija: </t>
  </si>
  <si>
    <t>Kuglaste ventil isporučiti komplet s holenderom, te obojen bijelim lakom otpornim na toplinu dimenzija:</t>
  </si>
  <si>
    <t>NP 6   NO 32</t>
  </si>
  <si>
    <t>NP 6   NO 15</t>
  </si>
  <si>
    <t>Izolacija cijevne armature izolacijom s parnom branom debljine 13 mm s pripadajućim ljepilom i samoljepivom trakom, za armaturu slijedećih dimenzija:</t>
  </si>
  <si>
    <t>NP 6  NO 80</t>
  </si>
  <si>
    <t>NP 6  NO 65</t>
  </si>
  <si>
    <t>NP 6  NO 32</t>
  </si>
  <si>
    <t>NP 6  NO 15</t>
  </si>
  <si>
    <t xml:space="preserve">Cijevni prigušivač vibracija, komplet s dvije prirubnice NP 6, vijcima, maticama i podloškama, slijedećih dimenzija:
</t>
  </si>
  <si>
    <t>Kompozitne PP-R cijevi  za odvod kondenzata SDR 7,4/ MF faserkompozitna cijev za temeljni horizontalani i vertikalni  razvod cijevi sa ugradnjom metalnih obujmica sa gumom na razmaku  prema uputama u tehničkom katalogu proizvođača cijevi dimenzija</t>
  </si>
  <si>
    <t>d 90</t>
  </si>
  <si>
    <t>d 75</t>
  </si>
  <si>
    <t>d 63</t>
  </si>
  <si>
    <t>d 50</t>
  </si>
  <si>
    <t>d 40</t>
  </si>
  <si>
    <t>d 20</t>
  </si>
  <si>
    <t>Zaštita izolacije i cjevovoda o oblozi od Al-lima</t>
  </si>
  <si>
    <t>Odzračni lonac izrađen iz crne bešavne cijevi dimenzija Ø 159/150 x 150 mm, komplet s automatskim odzračnim ventilom, mesinganim zasunom NO 10, te cca 3,0 m cijevi NO 15. Lonac je očišćen čeličnom četkom, dvostruko obojen temeljnom bojom, te obojen bijelim lakom otpornim na toplinu.</t>
  </si>
  <si>
    <t>Izolacija odzračnih lonaca izolacijom s parnom branom debljine 13 mm s pripadajućim ljepilom i samoljepivom trakom,</t>
  </si>
  <si>
    <t>Termometar u staklenoj čahuri s mjernom skalom do 100 ºC mesinganom čahurom</t>
  </si>
  <si>
    <t>Manometar sa skalom 0-6 bara, komplet sa trokrakom manometarskom slavinom dimenzija Φ 50, debljine 1 mm</t>
  </si>
  <si>
    <t>Slavina za pražnjenje i punjenje instalacije dimenzija:</t>
  </si>
  <si>
    <t>NO 15</t>
  </si>
  <si>
    <t>Postavljanje vanjskog dijela cjevovoda s izolacijom u oblogu od Alu folije za cijevi dimenzija:</t>
  </si>
  <si>
    <t xml:space="preserve">Ø  28,6/15,9 mm                                                </t>
  </si>
  <si>
    <t xml:space="preserve">Ø  9,52/6,35 mm                                            </t>
  </si>
  <si>
    <t>Spajanje vanjske i unutarnje jedinice VRF sustava  (kom. 2),  vanjske i unutarnje jedinice split sstava ( kom. 1), elektronskih cirkulacijskih crpki ( kom. 5), automatike, te troputnih ventila na elektro instalaciju</t>
  </si>
  <si>
    <t xml:space="preserve">REKAPITULACIJA </t>
  </si>
  <si>
    <t>1. INSTALACIJA GRIJANJA I HLAĐENJA</t>
  </si>
  <si>
    <t>TROŠKOVNIK VATRODOJAVNE INSTALACIJE</t>
  </si>
  <si>
    <t>pauš.</t>
  </si>
  <si>
    <t>Montaža adresabilne vatrodojavne centrale_x000D_
Montaža adresabilne vatrodojavne centrale na zid s vijcima i tiplama s uvlačenjem kabela;_x000D_
Montaža i spajanje akumulatora za vatrodojavnu centralu;
Spajanje adresabilne vatrodojavne centrale;_x000D_
Skidanje izolacije s kabela i izvođenje ožičenja unutar vatrodojavne centrale</t>
  </si>
  <si>
    <t>Montaža podnožja i spajanje podnožja vatrodojavnog detektora na liniju</t>
  </si>
  <si>
    <t>Montaža javljača požara na podnožje i adresiranje detektora</t>
  </si>
  <si>
    <t>Montaža i spajanje ručnog javljača požara i adresiranje</t>
  </si>
  <si>
    <t>Montaža i spajanje sirene sa bljeskalicom i bljeskalica</t>
  </si>
  <si>
    <t>Montaža izlaznog i ulaznog kontrolnog modula</t>
  </si>
  <si>
    <t>Montaža  dojavnika i programiranje</t>
  </si>
  <si>
    <t>Programiranje i puštanje u rad adresabilne vatrodojavne centrale
- po jednom detektoru, javljaču, sireni ili modulu</t>
  </si>
  <si>
    <t>Dobava potrebnih oznaka i označavanje svih elemenata vatrodojavnog sustava prema blok shemi</t>
  </si>
  <si>
    <t>Izrada protupožarnog brtvljenja_x000D_
- na probojima između požarnih sektora sa atestiranim negorivim materijalima odgovarajuće klase vatrootpornosti i označavanje mjesta protupožarnog brtvljenja</t>
  </si>
  <si>
    <t>Prvo ispitivanje sustava od strane ovlaštene tvrtke_x000D_
- cijena izražena po pojedinoj ispitnoj točki_x000D_
- uključuje izdavanje uvjerenja</t>
  </si>
  <si>
    <t>Bušenje proboja Ø 24 mm kroz abetonske zidove debljine do 300 mm</t>
  </si>
  <si>
    <t>Obuka korisnika</t>
  </si>
  <si>
    <t>Izrada projekta izvedenog stanja</t>
  </si>
  <si>
    <t>Polaganje napajačkog kabela pretežno postojećim trasama, uključivo s dobavom i polaganjem u kanalice i ostalog potrebnog instalacijskog materijala</t>
  </si>
  <si>
    <t>Polaganje vatrodojavnog kabela pretežno postojećim trasama, uključivo s dobavom i polaganjem u kanalice i ostalog potrebnog instalacijskog materijala</t>
  </si>
  <si>
    <t>B.4.</t>
  </si>
  <si>
    <t xml:space="preserve">TROŠKOVNIK ELEKTROINSTALACIJE </t>
  </si>
  <si>
    <t>A</t>
  </si>
  <si>
    <t>JAKA STRUJA</t>
  </si>
  <si>
    <t>NN Kabelski priključak</t>
  </si>
  <si>
    <t>4.1.1.</t>
  </si>
  <si>
    <t>RAZVODNI UREĐAJI</t>
  </si>
  <si>
    <t>4.2.1.</t>
  </si>
  <si>
    <t>Glavni razdjelnik objekta GRO</t>
  </si>
  <si>
    <t>Sekcija 1 - Dovod</t>
  </si>
  <si>
    <t>Inst.zašt.prekidač B6A /1P</t>
  </si>
  <si>
    <t>Signalna lampica prisustva mrežnog napona</t>
  </si>
  <si>
    <t>Visokoučinski  osigurač, tropolni, vel.1; M10,160A, IS 550226</t>
  </si>
  <si>
    <t>NV rast.sklopka tropolna, vel.00, M8, s osiguračima od 125A</t>
  </si>
  <si>
    <t>Sekcija 2 - Mjerenje</t>
  </si>
  <si>
    <t>Strujni trafo 150/5A -  kom 3</t>
  </si>
  <si>
    <t>uklop sata ili MTK prijemnika</t>
  </si>
  <si>
    <t>maksigrafa</t>
  </si>
  <si>
    <t>rednih stezaljkis mogućnošču  plombiranja</t>
  </si>
  <si>
    <t>Inst.zašt.prekidač B4A /1P</t>
  </si>
  <si>
    <t>komplet - kom 1 - Isporučije HEP</t>
  </si>
  <si>
    <t>Sekcija 3 - Odvodi</t>
  </si>
  <si>
    <t>NV rast.sklopka tropolna, vel.000, s osiguračima od 35A</t>
  </si>
  <si>
    <t>NV rast.sklopka tropolna, vel.000, s osiguračima od 80A</t>
  </si>
  <si>
    <t>Zaštitni uređaj diferencijalne struje (FID sklopka); 3P+N; 25-4-0.03/AC</t>
  </si>
  <si>
    <t>instalacioni sklopnik 20A/230V</t>
  </si>
  <si>
    <t xml:space="preserve">Foto rele </t>
  </si>
  <si>
    <t xml:space="preserve">Ostali sitniji montažni materijal,POK kanali,vezice,  ožičenje,sabirnice,zaštite,natpisne pločice, vijci, matice,radionički nacrt,atesti o radioničkom ispitivanju </t>
  </si>
  <si>
    <t/>
  </si>
  <si>
    <t xml:space="preserve">komplet </t>
  </si>
  <si>
    <t>4.2.2.</t>
  </si>
  <si>
    <t>Razdjelnik prizemlja RPR</t>
  </si>
  <si>
    <t>Instal.zaštit.prekidač B6A /1P;prekidna moć 15kA</t>
  </si>
  <si>
    <t>impulsni rele</t>
  </si>
  <si>
    <t>Instal.zaštit.prekidač B16A /1P;prekidna moć 15kA</t>
  </si>
  <si>
    <t>Instal.zaštit.prekidač B10A /1P;prekidna moć 15kA</t>
  </si>
  <si>
    <t>Instal.zaštit.prekidač C10A /1P;prekidna moć 15kA</t>
  </si>
  <si>
    <t>Instal.zaštit.prekidač C6A /1P;prekidna moć 15kA</t>
  </si>
  <si>
    <t>4.2.3.</t>
  </si>
  <si>
    <t>Razdjelnik kata RK</t>
  </si>
  <si>
    <t>4.2.4.</t>
  </si>
  <si>
    <t>Razdjelnik potkrovlja RPO</t>
  </si>
  <si>
    <t>4.2.5.</t>
  </si>
  <si>
    <t>Razdjelnik strojarskih instalacija RSI</t>
  </si>
  <si>
    <t>Zaštitni uređaj diferencijalne struje (FID sklopka); 3P+N; 80-4-0.3/AC</t>
  </si>
  <si>
    <t>Instal.zaštit.prekidač C35A /3P;prekidna moć 15kA</t>
  </si>
  <si>
    <t>Instal.zaštit.prekidač C16A /1P;prekidna moć 15kA</t>
  </si>
  <si>
    <t>RASVJETA</t>
  </si>
  <si>
    <t>4.3.1.</t>
  </si>
  <si>
    <t>Svjetiljke i pribor</t>
  </si>
  <si>
    <t>4.3.1.1</t>
  </si>
  <si>
    <t>4.3.1.2</t>
  </si>
  <si>
    <t>4.3.1.3</t>
  </si>
  <si>
    <t>4.3.1.4</t>
  </si>
  <si>
    <t>4.3.1.5</t>
  </si>
  <si>
    <t>4.3.1.6</t>
  </si>
  <si>
    <t>4.3.1.7</t>
  </si>
  <si>
    <t>4.3.1.8</t>
  </si>
  <si>
    <t>4.3.1.9</t>
  </si>
  <si>
    <t>4.3.1.10</t>
  </si>
  <si>
    <t>4.3.1.11</t>
  </si>
  <si>
    <t>4.3.2.</t>
  </si>
  <si>
    <t>Sklopne naprave</t>
  </si>
  <si>
    <t>4.3.2.1</t>
  </si>
  <si>
    <t xml:space="preserve">obična sklopka </t>
  </si>
  <si>
    <t>izmjenična sklopka</t>
  </si>
  <si>
    <t>prekidač za ventilatore sanit.čvorova (on-off)</t>
  </si>
  <si>
    <t>zidno tipkalo za rasvjetu hodnika pomoću impulsnog relea</t>
  </si>
  <si>
    <t>IC senzor za rasvjetu sanitarnih čvorova</t>
  </si>
  <si>
    <t>4.3.3.</t>
  </si>
  <si>
    <t>Kabeli i pribor za rasvjetu</t>
  </si>
  <si>
    <t>Napomena:
Kabeli se polažu podžbukno u cijevima,zatim na perforirane police u vertikalnim šahtama od prizemlja prema gornjim etažama ,te eventualno prema potrebi u podu u estrihu u odgovarajućim CS cijevima</t>
  </si>
  <si>
    <t>4.3.3.1</t>
  </si>
  <si>
    <t>Kabel PPY 3x1,5 mm2</t>
  </si>
  <si>
    <t>Kabel PPY 4x1,5 mm2</t>
  </si>
  <si>
    <t>Kabel PP00Y 3x1,5 mm2</t>
  </si>
  <si>
    <t>Kabel PP 2x1,5 mm2</t>
  </si>
  <si>
    <t>4.3.3.2</t>
  </si>
  <si>
    <t>Dobava i montaža instalacijskih cijevi -p/žb
plastična CS cijev promjera 20mm</t>
  </si>
  <si>
    <t>Dobava i montaža instalacijskih cijevi -p/žb
plastična CS cijev promjera 16mm</t>
  </si>
  <si>
    <t>Dobava i montaža instalacijskih cijevi - plastična PNTcijev promjera 16mm</t>
  </si>
  <si>
    <t>4.3.3.3</t>
  </si>
  <si>
    <t>Ostali sitni i spojni nepredviđeni materijal</t>
  </si>
  <si>
    <t>TERMIKA I EMP POGON</t>
  </si>
  <si>
    <t>4.4.1.</t>
  </si>
  <si>
    <t>Kabeli termike i EMP,utičnice,parapetni kanali,priključci i cijevi</t>
  </si>
  <si>
    <t>4.4.1.1</t>
  </si>
  <si>
    <r>
      <t>Kabel PP00Y 5x10mm</t>
    </r>
    <r>
      <rPr>
        <sz val="8"/>
        <color indexed="8"/>
        <rFont val="Arial"/>
        <family val="2"/>
        <charset val="238"/>
      </rPr>
      <t>²</t>
    </r>
  </si>
  <si>
    <r>
      <t>Kabel PP00Y 3x4mm</t>
    </r>
    <r>
      <rPr>
        <sz val="8"/>
        <color indexed="8"/>
        <rFont val="Arial"/>
        <family val="2"/>
        <charset val="238"/>
      </rPr>
      <t>²</t>
    </r>
  </si>
  <si>
    <r>
      <t>Kabel PP00Y 3x2,5mm</t>
    </r>
    <r>
      <rPr>
        <sz val="8"/>
        <color indexed="8"/>
        <rFont val="Arial"/>
        <family val="2"/>
        <charset val="238"/>
      </rPr>
      <t>²</t>
    </r>
  </si>
  <si>
    <r>
      <t>Kabel PP00Y 3x1,5mm</t>
    </r>
    <r>
      <rPr>
        <sz val="8"/>
        <color indexed="8"/>
        <rFont val="Arial"/>
        <family val="2"/>
        <charset val="238"/>
      </rPr>
      <t>²</t>
    </r>
  </si>
  <si>
    <r>
      <t>Kabel PPY 3x2,5mm</t>
    </r>
    <r>
      <rPr>
        <sz val="8"/>
        <color indexed="8"/>
        <rFont val="Arial"/>
        <family val="2"/>
        <charset val="238"/>
      </rPr>
      <t>²</t>
    </r>
  </si>
  <si>
    <r>
      <t>Kabel PPY 5x2,5mm</t>
    </r>
    <r>
      <rPr>
        <sz val="8"/>
        <color indexed="8"/>
        <rFont val="Arial"/>
        <family val="2"/>
        <charset val="238"/>
      </rPr>
      <t>²</t>
    </r>
  </si>
  <si>
    <t>4.4.1.2</t>
  </si>
  <si>
    <t>Dobava i montaža instalacijskih cijevi -p/žb
plastična CS cijev promjera 40mm</t>
  </si>
  <si>
    <t>Dobava i montaža instalacijskih cijevi - plastična PNTcijev promjera 20mm</t>
  </si>
  <si>
    <t>4.4.1.3</t>
  </si>
  <si>
    <t>4.4.1.4</t>
  </si>
  <si>
    <t>4.4.1.5</t>
  </si>
  <si>
    <t>Monofazna utičnica 16A,250V,komplet sa okvirima i ostalim priborom,boja po izboru investitora za montažu u parapetni kanal koji se postavlja na gornji rub ili uz unutrašnji donji rub radnog stola:</t>
  </si>
  <si>
    <t>4.4.1.6</t>
  </si>
  <si>
    <t>4.4.1.7</t>
  </si>
  <si>
    <t>4.4.1.8</t>
  </si>
  <si>
    <t>Kutija (izvod) za stalni priključak na el.instalaciju 16A,230V, monofazna izvodna mjesta za: ventilatore u san.čvorovima,nape,bojlere,izvode za vrata,fenomate,crpke,SOS prekidače,rezervna mjesta i ostalo</t>
  </si>
  <si>
    <t>4.4.1.9</t>
  </si>
  <si>
    <t>Izvodno mjesto za stalni priključak na el.instalaciju 25A,400V, trofazna izvodna mjesta za: vanjske klima jedinice.</t>
  </si>
  <si>
    <t>4.4.1.10</t>
  </si>
  <si>
    <t>Kutija (izvod) za stalni priključak na el.instalaciju 16A,230V, monofazna izvodna mjesta za unutarnje klima jedinice plafonske i parapetne</t>
  </si>
  <si>
    <t>4.4.1.11</t>
  </si>
  <si>
    <t>Izvodi za stalni priključak na el.instalaciju 16A,230V, monofazna izvodna mjesta za: centralu za automatsko odimljavanje (ASO), komunikacijske ormare,vatrodojavnu centralu,video nadzor, server i SATV multiswitch uređaj</t>
  </si>
  <si>
    <t>4.4.2.</t>
  </si>
  <si>
    <t>Ostali radovi i materijal</t>
  </si>
  <si>
    <t>4.4.2.1</t>
  </si>
  <si>
    <t>Kutija za izjednačenje potencijala,podžbukna sa 
sabirnicom</t>
  </si>
  <si>
    <t>4.4.2.2</t>
  </si>
  <si>
    <r>
      <t>Vod za izjednačenje potencijala P-Y 4mm</t>
    </r>
    <r>
      <rPr>
        <sz val="8"/>
        <color indexed="8"/>
        <rFont val="Arial"/>
        <family val="2"/>
        <charset val="238"/>
      </rPr>
      <t>²</t>
    </r>
    <r>
      <rPr>
        <sz val="8"/>
        <color indexed="8"/>
        <rFont val="Arial"/>
        <family val="2"/>
        <charset val="238"/>
      </rPr>
      <t xml:space="preserve"> prosječne dužine 8m</t>
    </r>
  </si>
  <si>
    <t>4.4.2.3</t>
  </si>
  <si>
    <r>
      <t>Vod za izjednačenje potencijala P-Y 10mm</t>
    </r>
    <r>
      <rPr>
        <sz val="8"/>
        <color indexed="8"/>
        <rFont val="Arial"/>
        <family val="2"/>
        <charset val="238"/>
      </rPr>
      <t>²</t>
    </r>
    <r>
      <rPr>
        <sz val="8"/>
        <color indexed="8"/>
        <rFont val="Arial"/>
        <family val="2"/>
        <charset val="238"/>
      </rPr>
      <t xml:space="preserve"> prosječne dužine 15m</t>
    </r>
  </si>
  <si>
    <t>4.4.2.4</t>
  </si>
  <si>
    <t>Obujmice i spojevi sa metalnim masama za IP,
komplet</t>
  </si>
  <si>
    <t>4.4.2.5</t>
  </si>
  <si>
    <t>Tipkalo u nuždi,isklop,podžbukno</t>
  </si>
  <si>
    <t>4.4.2.6</t>
  </si>
  <si>
    <r>
      <t>Kabel PPY 3x1,5mm</t>
    </r>
    <r>
      <rPr>
        <sz val="8"/>
        <color indexed="8"/>
        <rFont val="Arial"/>
        <family val="2"/>
        <charset val="238"/>
      </rPr>
      <t>²</t>
    </r>
    <r>
      <rPr>
        <sz val="8"/>
        <color indexed="8"/>
        <rFont val="Arial"/>
        <family val="2"/>
        <charset val="238"/>
      </rPr>
      <t xml:space="preserve"> za spoj tipkala u nuždi</t>
    </r>
  </si>
  <si>
    <t>4.4.2.7</t>
  </si>
  <si>
    <t>Dobava i montaža instalacijskih cijevi - plastične
CS cijevi promjera 16mm</t>
  </si>
  <si>
    <t>ENERGETSKI KABELI I KABEL TRASE</t>
  </si>
  <si>
    <t>4.5.1.</t>
  </si>
  <si>
    <t xml:space="preserve">Perforirana kabelska trasa PK200
</t>
  </si>
  <si>
    <t>4.5.2.</t>
  </si>
  <si>
    <t>Perforirana kabelska trasa PK100</t>
  </si>
  <si>
    <t>4.5.3.</t>
  </si>
  <si>
    <t xml:space="preserve">Perforirana kabelska trasa PK50
</t>
  </si>
  <si>
    <t>4.5.4.</t>
  </si>
  <si>
    <t>4.5.5.</t>
  </si>
  <si>
    <t>4.5.6.</t>
  </si>
  <si>
    <t>4.5.7.</t>
  </si>
  <si>
    <t>Dobava i montaža instalacijskih cijevi - plastične CS cijevi raznih promjera,23-40mm</t>
  </si>
  <si>
    <t>4.5.8.</t>
  </si>
  <si>
    <t xml:space="preserve">Ostali sitni i spojni materijal </t>
  </si>
  <si>
    <t>4.5.9.</t>
  </si>
  <si>
    <t xml:space="preserve">Ispitivanje otpora izolacije kabela,te izdavanje atesta
od ovlaštene organizacije  </t>
  </si>
  <si>
    <t>ISPITIVANJE I MJERENJE</t>
  </si>
  <si>
    <t>4.6.1.</t>
  </si>
  <si>
    <t>Funkcionalno ispitivanje i mjerenje elektroinstalacije s otklanjanjem mogućih grešaka</t>
  </si>
  <si>
    <t>4.6.2.</t>
  </si>
  <si>
    <t>Puštanje u rad izvedene elektroinstalacije jake struje te izdavanje odgovarajućih atesta od strane ovlaštene organizacije</t>
  </si>
  <si>
    <t>4.6.3.</t>
  </si>
  <si>
    <t>Primopredaja radova na elektroinstalacijama jake struje korisniku,izrada zapisnika i puštanje u pogon</t>
  </si>
  <si>
    <t>B</t>
  </si>
  <si>
    <t>SLABA STRUJA</t>
  </si>
  <si>
    <t>INSTALACIJA STRUKTURNOG KABLIRANJA (telefon i informatika)</t>
  </si>
  <si>
    <t>4.7.1.</t>
  </si>
  <si>
    <t>4.7.2.</t>
  </si>
  <si>
    <t>4.7.3.</t>
  </si>
  <si>
    <t>4.7.4.</t>
  </si>
  <si>
    <t>4.7.5.</t>
  </si>
  <si>
    <t>4.7.6.</t>
  </si>
  <si>
    <t>4.7.7.</t>
  </si>
  <si>
    <t>4.7.8.</t>
  </si>
  <si>
    <t>Dobava i montaža instalacijske cijevi za dovodni kabel - 
kruta PNT cijev promjera 35mm</t>
  </si>
  <si>
    <t>4.7.9.</t>
  </si>
  <si>
    <t>Konačno spajanje i ispitivanje instalacije strukturnog kabliranja,te provjera ispravnosti svih veza i linija</t>
  </si>
  <si>
    <t>INSTALACIJA SATV-a</t>
  </si>
  <si>
    <t>4.8.1.</t>
  </si>
  <si>
    <t>4.8.2.</t>
  </si>
  <si>
    <t xml:space="preserve">Koaksijalni kabel CATV-drop cable,
1,13/4,8 AF TRI-SHIELD 90dB </t>
  </si>
  <si>
    <t>4.8.3.</t>
  </si>
  <si>
    <t>Dobava i montaža instalacijskih cijevi - 
plastična CS cijev promjera 20mm</t>
  </si>
  <si>
    <t>4.8.4.</t>
  </si>
  <si>
    <t xml:space="preserve">Spajanje pripremljenih kablova na priključak utičnica,testiranje svih spojenih kablova.Za potpunu funkcionalnost DVB-T antene potreban je TV-prijemnik sa ugrađenim VDB-T prijemnikom ili zasebni DVB-T prijemnik.
Također i za prijam satelitske antene zahtjeva se pored TV-a prijamnik(reciver).Antena se može nadograditi sa više LNB elemenata za veći broj dostupnih programa. </t>
  </si>
  <si>
    <t>INSTALACIJA ASO (automatski sustav odimljavanja)</t>
  </si>
  <si>
    <t>4.9.1.</t>
  </si>
  <si>
    <t xml:space="preserve">Dobava,montaža i spajanje zasebne vatrodojavne centrale za </t>
  </si>
  <si>
    <t>automatski sustav odimljavanja vezane uz automatsko otvaranje</t>
  </si>
  <si>
    <t>4.9.2.</t>
  </si>
  <si>
    <t>4.9.3.</t>
  </si>
  <si>
    <t>Dobava montaža i spajanje automatskog optičkog javljača</t>
  </si>
  <si>
    <t>4.9.4.</t>
  </si>
  <si>
    <t>Dobava montaža i spajanje tipkala za ručno otvaranje i zatvaranje prozora za odimljavanje.</t>
  </si>
  <si>
    <t>4.9.5.</t>
  </si>
  <si>
    <t>Dobava,uvlačenje u cijev i spajanje kabela i cijevi za</t>
  </si>
  <si>
    <t>povezivanje ASO sustava i to :</t>
  </si>
  <si>
    <t>UTP(4x2x0,6 AWG24,cat.5</t>
  </si>
  <si>
    <t>PPY 3x2,5 mm2</t>
  </si>
  <si>
    <t>(N)HXH FE 180/E30 3x1,5</t>
  </si>
  <si>
    <t>cijev PNT Ø20</t>
  </si>
  <si>
    <t>4.9.6.</t>
  </si>
  <si>
    <t>Ispitivanje funkcionalnosti instalacije ASO</t>
  </si>
  <si>
    <t>te izdavanje atesta od službeno ovlaštene</t>
  </si>
  <si>
    <t>organizacije</t>
  </si>
  <si>
    <t>INSTALACIJA ASO</t>
  </si>
  <si>
    <t>C</t>
  </si>
  <si>
    <t>GROMOBRANSKA INSTALACIJA</t>
  </si>
  <si>
    <t>4.10.1.</t>
  </si>
  <si>
    <r>
      <t>Dobava i montaža okrugle hvataljke od nehrđajućeg čelika (Rf-</t>
    </r>
    <r>
      <rPr>
        <sz val="8"/>
        <color indexed="8"/>
        <rFont val="Arial"/>
        <family val="2"/>
        <charset val="238"/>
      </rPr>
      <t>Ø</t>
    </r>
    <r>
      <rPr>
        <sz val="8"/>
        <rFont val="Arial"/>
        <family val="2"/>
        <charset val="238"/>
      </rPr>
      <t>8mm) na krovnu konstrukciju objekta,na nosače  za sljeme, za kupu kanalicu i za beton "sa strane"</t>
    </r>
  </si>
  <si>
    <t>4.10.2.</t>
  </si>
  <si>
    <t>Dobava i montaža nosača vodiča od nehrđajućeg čelika:</t>
  </si>
  <si>
    <t>4.10.3.</t>
  </si>
  <si>
    <t>Dobava i montaža križne spojke iz nehrđajućeg čelika za okrugle hvataljke na krovnoj konstrukciji</t>
  </si>
  <si>
    <t>4.10.4.</t>
  </si>
  <si>
    <t>Dobava i montaža spojki za oluke i slivnike, iz nehrđajućeg čelika, za okrugle hvataljke na krovnoj konstrukciji, za pripremu spojeva za odvode i za spajanje na konstrukciju oluka koji će se postaviti na rubovima krova.</t>
  </si>
  <si>
    <t>4.10.5.</t>
  </si>
  <si>
    <t>4.10.6.</t>
  </si>
  <si>
    <t>Iskop u zemlji oko objekta na mjestu gdje dolaze novi odvodi radi spajanja istih na postojeći uzemljivač,te kontrola i pregled,sa obaveznim mjerenjem otpora postojećeg uzemljivača.</t>
  </si>
  <si>
    <t>4.10.7.</t>
  </si>
  <si>
    <r>
      <t>Dobava i montaža okrugle hvataljke od nehrđajućeg čelika (Rf-</t>
    </r>
    <r>
      <rPr>
        <sz val="8"/>
        <color indexed="8"/>
        <rFont val="Arial"/>
        <family val="2"/>
        <charset val="238"/>
      </rPr>
      <t>Ø</t>
    </r>
    <r>
      <rPr>
        <sz val="8"/>
        <rFont val="Arial"/>
        <family val="2"/>
        <charset val="238"/>
      </rPr>
      <t>8mm) za tri nova odvoda,na kamenu fasadu  objekta,na nosače  za kamen ili za beton, te spajanje na hvataljke i na mjerne spojeve na odvodima</t>
    </r>
  </si>
  <si>
    <t>4.10.8.</t>
  </si>
  <si>
    <t>Dobava i montaža križne spojke  iz nehrđajućeg čelika, za spojeve okruglih dozemnih spojeva i postojećeg uzemljivača u zemlji.</t>
  </si>
  <si>
    <t>4.10.9.</t>
  </si>
  <si>
    <t>Dobava i montaža štitnika trake, iz nehrđajućeg čelika, za zaštitu novih dozemnih spojeva.</t>
  </si>
  <si>
    <t>4.10.10.</t>
  </si>
  <si>
    <t>Dobava i montaža novih mjernih spojeva, iz nehrđajućeg čelika, za odvajanje uzemljivača i odvoda sa hvataljkama prilikom mjerenja.</t>
  </si>
  <si>
    <t>4.10.11.</t>
  </si>
  <si>
    <t xml:space="preserve">Zaštita spojeva u temeljima (izvodi i dozemni spojevi) od korozije  </t>
  </si>
  <si>
    <t>4.10.12.</t>
  </si>
  <si>
    <t xml:space="preserve">Sitni nedefinirani materijal i pribor </t>
  </si>
  <si>
    <t>4.10.13.</t>
  </si>
  <si>
    <t xml:space="preserve">Ispitivanje gromobranske instalacije i ishođenje odgovarajučeg atesta od ovlaštene organizacije </t>
  </si>
  <si>
    <t>GROMOBRANSKA  INSTALACIJA</t>
  </si>
  <si>
    <t xml:space="preserve">  REKAPITULACIJA </t>
  </si>
  <si>
    <t>Cjelina 4.1.</t>
  </si>
  <si>
    <t xml:space="preserve">NN Kabelski priključak </t>
  </si>
  <si>
    <t>Cjelina 4.2.</t>
  </si>
  <si>
    <t>Cjelina 4.3.</t>
  </si>
  <si>
    <t>Cjelina 4.4.</t>
  </si>
  <si>
    <t>Cjelina 4.5.</t>
  </si>
  <si>
    <t>Cjelina 4.6.</t>
  </si>
  <si>
    <t>UKUPNO A</t>
  </si>
  <si>
    <t>Cjelina 4.7.</t>
  </si>
  <si>
    <t>Cjelina 4.8.</t>
  </si>
  <si>
    <t>Cjelina 4.9.</t>
  </si>
  <si>
    <t>UKUPNO B</t>
  </si>
  <si>
    <t>Cjelina 4.10.</t>
  </si>
  <si>
    <t>UKUPNO C</t>
  </si>
  <si>
    <t xml:space="preserve">KOMPLETNA ELEKTROINSTALACIJA </t>
  </si>
  <si>
    <t>PDV - 25%</t>
  </si>
  <si>
    <t>SVEUKUPNO - KOMPLETNA ELEKTROINSTALACIJA</t>
  </si>
  <si>
    <t>ELEKTROINSTALACIJE</t>
  </si>
  <si>
    <t>VATRODOJAVA</t>
  </si>
  <si>
    <t>Izrada, isporuka i ugradnja vanjskog, duplog, dvokrilnog, zaokretnog, ostakljenog prozora, zidarskog otvora 111/130 cm, odnosno 111/180, od punog drva s prekinutim toplinskim mostom.</t>
  </si>
  <si>
    <t>Izrada, isporuka i ugradnja vanjskog, duplog, dvokrilnog, zaokretnog, ostakljenog prozora, zidarskog otvora 111/130 cm, odnosno 111/180 cm, od punog drva s prekinutim toplinskim mostom. Prozor istovjetan postojećem. Na spoju doprozornika i zida završni poklopni puni profil. Ostakljenje staklom float IZO 6+14+6 mm-low-e. Vanjsko staklo je lamistal protuprovalni.  
Drvene profile zaštititi zaštitnim premazom i lakirati bojom istovjetnoj postojećoj.
Jediničnom cijenom obuhvatiti izradu radioničkog nacrta, sav spojni i pričvrsni materijal kao i potrebni propisani okov. Sve izvesti u skladu sa shemama iz projekta, te dogovorima i odobrenjima nadležnog Konzervatorskog odjela. Mjere obavezno provjeriti na objektu.</t>
  </si>
  <si>
    <t>a) prozor zidarskog otvora 111/130, prema shemi 4</t>
  </si>
  <si>
    <t>b) prozor zidarskog otvora 111/180 prema shemi 4*</t>
  </si>
  <si>
    <t>Izrada, isporuka i ugradnja vanjskog, duplog, dvokrilnog, zaokretnog, ostakljenog prozora, zidarskog otvora 111/194 cm, od punog drva s prekinutim toplinskim mostom.</t>
  </si>
  <si>
    <t>Izrada, isporuka i ugradnja vanjskog, duplog, dvokrilnog, zaokretnog, ostakljenog prozora, zidarskog otvora 111/194 cm, od punog drva s prekinutim toplinskim mostom. Prozor istovjetan postojećem. Vrh prozora završava lučno. Na spoju doprozornika i zida završni poklopni puni profil. Ostakljenje staklom float IZO 6+14+6 mm-low-e. Vanjsko staklo je lamistal protuprovalni.  
Drvene profile zaštititi zaštitnim premazom i lakirati bojom istovjetnoj postojećoj. 
Jediničnom cijenom obuhvatiti izradu radioničkog nacrta, sav spojni i pričvrsni materijal kao i potrebni propisani okov. Sve izvesti u skladu sa shemama iz projekta (shema 5), te dogovorima i odobrenjima nadležnog Konzervatorskog odjela. Mjere obavezno provjeriti na objektu.</t>
  </si>
  <si>
    <t>a) prozor zidarskog otvora 111/130, prema shemi 6</t>
  </si>
  <si>
    <t>b) prozor zidarskog otvora 111/180 prema shemi 6*</t>
  </si>
  <si>
    <t>Izrada, isporuka i ugradnja vanjskog, duplog, dvokrilnog, zaokretnog, ostakljenog prozora, zidarskog otvora 111/130 cm, odnosno 111/180, od punog drva s prekinutim toplinskim mostom. Prozor istovjetan postojećem. Na spoju doprozornika i zida završni poklopni puni profil. Ostakljenje staklom float IZO 6+14+6 mm-low-e. Vanjsko staklo je lamistal protuprovalni.  
Drvene profile zaštititi zaštitnim premazom i lakirati bojom istovjetnoj postojećoj. 
Jediničnom cijenom obuhvatiti izradu radioničkog nacrta, sav spojni i pričvrsni materijal kao i potrebni propisani okov. Sve izvesti u skladu sa shemama iz projekta (shema 6 i shema 6*), te dogovorima i odobrenjima nadležnog Konzervatorskog odjela. Mjere obavezno provjeriti na objektu.</t>
  </si>
  <si>
    <t>Izrada, isporuka i ugradnja čeličnih šipki Φ=15 mm za zaštitu otvora duljine okomite šipke 130 cm i horizontalne 111 cm, zidarskog otvora 111x130 cm.</t>
  </si>
  <si>
    <t xml:space="preserve">Izrada, isporuka i ugradnja čeličnih šipki Φ=15 mm za zaštitu otvora duljine okomite šipke 130 cm i horizontalne 111 cm. Zaštita se sastoji od pet vertikalnih i šest horizontalnih šipki. 
Jediničnom cijenom obuhvatiti izradu radioničkog nacrta, sav spojni i pričvrsni materijal. Sve izvesti u skladu sa shemama iz projekta, te dogovorima i odobrenjima  nadležnog Konzervatorskog odjela.  Mjere obavezno provjeriti na objektu.
</t>
  </si>
  <si>
    <t>12.6.</t>
  </si>
  <si>
    <t>12.7.</t>
  </si>
  <si>
    <t>Saniranje rešetkastih vrata zidarskog otvora 188/220+80 cm na ulazu u stubište za 1.kat</t>
  </si>
  <si>
    <t>Obračun komplet sanirane bravarije.</t>
  </si>
  <si>
    <t>Čišćenje i  saniranje postojeće bravarije-vrata na ulazu u stubište za 1. kat, zidarskog otvora 188/220+80cm. Ukoliko je nužna zamjena bravarije (zbog oštećenja) izvodi se zamjenom zatečene bravarije, izvorne u materijalu i detalju. Ukoliko bude potrebno demontirati vrata zbog rada na zidovima i stropovima oko vrata u stavku uvrstiti i demontažu.                 
Jediničnom cijenom obuhvatiti izradu radioničkog nacrta, sav spojni i pričvrsni materijal. Sve izvesti u skladu s dogovorima i odobrenjima  nadležnog Konzervatorskog odjela.  Mjere obavezno provjeriti na objektu.</t>
  </si>
  <si>
    <t>1.DEMONTAŽE I RUŠENJA</t>
  </si>
  <si>
    <t>Prilikom demontaže i rušenja potrebno je otpadni materijal odvajati prema Zakonu o otpadu, radi daljnjeg zbrinjavanja.</t>
  </si>
  <si>
    <t>Količine materijala i opreme koja se demontira je orijentacijska. Količine su procijenjene po postojećim sadržajima.</t>
  </si>
  <si>
    <t>Pažljiva demontaža postojećih sanitarija sa sanitarnom armaturom i sifonima, iznošenje van objekta i odlaganje na privremenu deponiju unutar gradilišta. Obračun po kompletu.</t>
  </si>
  <si>
    <t xml:space="preserve">- WC </t>
  </si>
  <si>
    <t>- umivaonik</t>
  </si>
  <si>
    <t>Pažljiva demontaža postojeće sanitarne galanterije , iznošenje van objekta i odlaganje na privremenu deponiju unutar gradilišta.Obračun po kompletu.</t>
  </si>
  <si>
    <t>- dispenzer za papirne ručnike</t>
  </si>
  <si>
    <t>- držač za tekući sapun</t>
  </si>
  <si>
    <t>- držač rolo papira</t>
  </si>
  <si>
    <t>- ogledala</t>
  </si>
  <si>
    <t xml:space="preserve">Instalaterska pripomoć pri demontaži  čeličnih pocinčanih cijevi sanitarne i protivpožarne instalacije s ventilima, prirubnicama, spojnim i pričvrsnim materijalom i potrebnim rezanjima, iznošenje van objekta i odlaganje na privremenu deponiju unutar gradilišta. </t>
  </si>
  <si>
    <t>NO 15 - NO 20</t>
  </si>
  <si>
    <t>Obračun po kompletu.</t>
  </si>
  <si>
    <t>Instalaterska pripomoć pri demontaži unutarnjih cijevi kanalizacije instalacije sa spojnim i pričvrsnim materijalom i potrebnim rezanjima, iznošenje van objekta i odlaganje na privremenu deponiju unutar gradilišta.</t>
  </si>
  <si>
    <t xml:space="preserve">Odvoz demontirane opreme od privremene deponije unutar gradilišta do legalne deponije koju osigurava izvoditelj radova. Stavka obuhvaća utovar, prijevoz i istovar materijala na trajni deponij, uključujući i taksu za deponiju, te pribavljanje potvrde o zbrinutom otpadu i predaja iste investitoru. </t>
  </si>
  <si>
    <t>1. Demontaže i rušenja ukupno:</t>
  </si>
  <si>
    <t>2. NABAVE, DOPREME I MONTAŽE</t>
  </si>
  <si>
    <t>2.A. INSTALATERSKI RADOVI</t>
  </si>
  <si>
    <t>2.A.1.VODOVODNA INSTALACIJA</t>
  </si>
  <si>
    <t>2.A.1.1.</t>
  </si>
  <si>
    <t>Obračun po m'  ugrađene cijevi.</t>
  </si>
  <si>
    <t>d 32 (NO 25)</t>
  </si>
  <si>
    <t>d 25 (NO 20)</t>
  </si>
  <si>
    <t>d 20 (NO 15)</t>
  </si>
  <si>
    <t>2.A.1.2.</t>
  </si>
  <si>
    <t xml:space="preserve">Nabava, doprema i montaža čeličnih pocinčanih vodovodnih cijevi. Međusobno spajanje cijevi vršiti navojnim fitinzima, a brtvljenje teflon trakom. Cijevi položene u podu izolirane su bitumeniziranom  trakom.Stavkom predviđen premaz primerom i crvenim zaštitnim lakom u dva sloja za cijevi predviđene za unutarnju hidrantsku PP mrežu unutar objekta. </t>
  </si>
  <si>
    <t>NO 50</t>
  </si>
  <si>
    <t xml:space="preserve">m        </t>
  </si>
  <si>
    <t>2.A.1.3.</t>
  </si>
  <si>
    <t>Nabava, doprema i montaža toplinske izolacije s parnom branom debljine 9 mm, povezana ljepilom i ljepivom trakom,  za cijevi u st.2.A.1.1., vidljivo vođene i one postavljene u instalacijskim šahtovima, te vođenim u slojevima poda, zajedno s originalnim izolacijskim obujmicama na mjestima vješanja cjevovoda.</t>
  </si>
  <si>
    <t>Obračun po m'  ugrađene izolacije.</t>
  </si>
  <si>
    <t>2.A.1.4.</t>
  </si>
  <si>
    <t xml:space="preserve">Nabava, doprema i montaža zaštitne izolacije , povezanom ljepivom trakom, predviđene u razvodima u zidovima sanitarnih čvorova i u slojevima gotovog poda (hladna voda). </t>
  </si>
  <si>
    <t>NO 25</t>
  </si>
  <si>
    <t>2.A.1.5.</t>
  </si>
  <si>
    <t xml:space="preserve">Nabava, doprema i montaža zaštitnih rebrastih savitljivih cijevi, predviđenih kao zaštita ("bužir") za cijevi iz st.2.A.1.1., izolirane toplinskom izolacijom iz st.2.A.1.3., vođene u slojevima poda, unutar objekta (topla voda ). </t>
  </si>
  <si>
    <t xml:space="preserve">Obračun po m  ugrađene cijevi, za dimenzije cijevi: </t>
  </si>
  <si>
    <t>2.A.1.6.</t>
  </si>
  <si>
    <t>Nabava, doprema i montaža kuglastih navojnih slavina za vodovodnu instalaciju  NP 10, s poniklovanom kapom i rozetom. a reguliranje na ključ, kromiran, sa kromiranom kapicom i rozetom uključivo brtvilo (na toploj vodi Fiber, a na hladnoj gumena brtva).</t>
  </si>
  <si>
    <t>Obračun po ugrađenom komadu.</t>
  </si>
  <si>
    <t xml:space="preserve">    </t>
  </si>
  <si>
    <t xml:space="preserve">kom </t>
  </si>
  <si>
    <t>2.A.1.7.</t>
  </si>
  <si>
    <t xml:space="preserve">      </t>
  </si>
  <si>
    <t xml:space="preserve">Obračun po ugrađenom kompletu. </t>
  </si>
  <si>
    <t>2.A.1.8.</t>
  </si>
  <si>
    <t>Nabava, doprema i montaža aparata za početno gašenje požara, na odgovarajućim nosačima na zidu. Broj, tip i položaj aparata provjeriti prema EZOP-u i grafičkim prilozima u arhitektonskom dijelu projekta.</t>
  </si>
  <si>
    <t>2.A.1.9.</t>
  </si>
  <si>
    <t xml:space="preserve">Nabava, doprema i montaža vodomjera s dva zaporna ventila od kojih je jedan s ispustom u svemu prema uvjetima lokalnog komunalnog poduzeća. </t>
  </si>
  <si>
    <t>NO 40</t>
  </si>
  <si>
    <t>2.A.1.10.</t>
  </si>
  <si>
    <t>Nabava, doprema i montaža vodonepropusnog lijevanoželjeznog poklopca s okvirom dim 60x60 cm, s natpisom VODA.</t>
  </si>
  <si>
    <t>- za ispitno opterećenje 125 kN</t>
  </si>
  <si>
    <t>2.A.1.11.</t>
  </si>
  <si>
    <t>Nabava, doprema i montaža nosača cjevovoda iz čeličnih profila, te "U" pocinčane obujmice za cijevi.</t>
  </si>
  <si>
    <t>2.A.1.12.</t>
  </si>
  <si>
    <t>Ispitivanje postavljenog cjevovoda na nepropusnost tlačnom probom.</t>
  </si>
  <si>
    <t>Obračun po m' cjevovoda</t>
  </si>
  <si>
    <t>2.A.1.13.</t>
  </si>
  <si>
    <t>Čišćenje i ispiranje postavljenog cjevovoda nakon kompletno dovršenih radova.</t>
  </si>
  <si>
    <t>2.A.1.14.</t>
  </si>
  <si>
    <t>Dezinfekcija cjevovoda prije stavljanja u pogon, a vrši se s 30g čistog klora s 1 m3 vode. Voda ostaje u cjevovodu 24 sata.</t>
  </si>
  <si>
    <t>2.A.1.15.</t>
  </si>
  <si>
    <t>Laboratorijsko ispitivanje kvalitete vode, uzimanjem uzoraka na 1/2 točećih mjesta.</t>
  </si>
  <si>
    <t xml:space="preserve">Obračun po  kompletu. </t>
  </si>
  <si>
    <t>2.A.1.16.</t>
  </si>
  <si>
    <t>Ishođenje atesta za unutarnju hidrantsku PP mrežu od ovlaštene tvrtke.</t>
  </si>
  <si>
    <t>2.A.1.17.</t>
  </si>
  <si>
    <t>Izrada spoja na postojeći javni vodovod , u svemu po uvjetima Komunalnog poduzeća, uključivo potrebne demontaže na postojećem cjevovodu, uz potrebna pražnjenja instalacije. U stavku uključeni svi iskopi i građevinski radovi kroz javnu površinu, te instalacijski materijal, a u svrhu spajanja na javnu vodovodnu mrežu.</t>
  </si>
  <si>
    <t>2.A.1. Vodovodna instalacija ukupno:</t>
  </si>
  <si>
    <t>2.A.2.VERTIKALNA KANALIZACIJA</t>
  </si>
  <si>
    <t>2.A.2.1.</t>
  </si>
  <si>
    <t>Obračun po m' ugrađene cijevi.</t>
  </si>
  <si>
    <t xml:space="preserve">d 110mm (DN100)      </t>
  </si>
  <si>
    <t xml:space="preserve">m </t>
  </si>
  <si>
    <t xml:space="preserve">d 50mm (DN50)      </t>
  </si>
  <si>
    <t>2.A.2.2.</t>
  </si>
  <si>
    <t>Nabava, doprema i montaža fazonskih komada za cijevi pod st. 2.A.2.1.</t>
  </si>
  <si>
    <t xml:space="preserve">Obračun po  ugrađenom komadu. </t>
  </si>
  <si>
    <t xml:space="preserve">d 160mm (DN150)      </t>
  </si>
  <si>
    <t xml:space="preserve">d 75mm (DN70)      </t>
  </si>
  <si>
    <t>2.A.2.3.</t>
  </si>
  <si>
    <t>Obračun po m ugrađene cijevi.</t>
  </si>
  <si>
    <t>2.A.2.4.</t>
  </si>
  <si>
    <t>Nabava, doprema i montaža fazonskih komada za cijevi pod st. 2.A.2.3.Obračun po komadu.</t>
  </si>
  <si>
    <t>2.A.2.5.</t>
  </si>
  <si>
    <t>Nabava, doprema i montaža podnog slivnika DN50 horizontalni sa bočnim priključkom DN40/50, protokom min. 0,50 l/s, prirubnicom za prihvat odgovarajućeg pribora za spoj sa hidroizolacijom, mokrim umetkom zatvarača zadaha sa protupovratnim osiguračem, nastavnim okvirom podesivim po visini 12 - 70 mm / 123 x 123 mm ± 2% sa mogućnošću odvodnje procjedne vode sa hidroizolacije, uljevnom INOX rešetkom 115 x 115 mm ± 2%, nosivosti min. 300 kg. Prilikom spajanja na hidroizolaciju potrebno je upotrijebiti odgovarajući proizvod za spoj sa hidroizolacijom.</t>
  </si>
  <si>
    <t xml:space="preserve">               </t>
  </si>
  <si>
    <t xml:space="preserve">d 50  </t>
  </si>
  <si>
    <t>2.A.2.6.</t>
  </si>
  <si>
    <t>Nabava, doprema i montaža protupožarne obujmice,za cijev D110. U stavku uključiti brtvljenje prodora između cijevi i betona vatrozaštitnom pjenom i pribavljanje atesta od ovlaštenog izvođača radova.</t>
  </si>
  <si>
    <t>2.A.2.7.</t>
  </si>
  <si>
    <t xml:space="preserve">Nabava, doprema i montaža cijevnog dozračnika od PP-a DN110 mm za dozračivanje cijevnih grana i sekundarnih vertikala sa protokom zraka min. 37 l/s, mrežom protiv insekata, masivnom gumenom membranom i duplom stijenkom kučišta (termoizolacija). </t>
  </si>
  <si>
    <t>2.A.2.8.</t>
  </si>
  <si>
    <t xml:space="preserve">Nabava, doprema i montaža okrugle protukišne žaluzine sa fiksnim lamelama od eliksiranog aluminija, na fasadi objekta. (ispred ventila HL 900N). U stavci uračunata i građevinska obrada proboja kroz zid. </t>
  </si>
  <si>
    <t xml:space="preserve">Ø 150 </t>
  </si>
  <si>
    <t>2.A.2.9.</t>
  </si>
  <si>
    <t xml:space="preserve">Nabava, doprema i montaža revizijskih vrata sa pritisnim zatvaračem, izrađena od pocinčanog čeličnog lima, ispred revizija. </t>
  </si>
  <si>
    <t>-dim. 20 x 20 cm</t>
  </si>
  <si>
    <t>2.A.2.10.</t>
  </si>
  <si>
    <t>Nabava, doprema i montaža ventilacijske kape od bakrenog lima za montažu na vrhu odušne vertikale. U stavku uključiti i opšav iz bakrenog lima dim 50x50 cm za zaštitu proboja odušne cijevi kroz krov.</t>
  </si>
  <si>
    <t xml:space="preserve">         </t>
  </si>
  <si>
    <t xml:space="preserve">Ø 100 </t>
  </si>
  <si>
    <t>2.A.2.11.</t>
  </si>
  <si>
    <t>Ispitivanje postavljene instalacije na vodonepropusnost.</t>
  </si>
  <si>
    <t>2.A.2. Vertikalna kanalizacija ukupno:</t>
  </si>
  <si>
    <t>2.A.3.HORIZONTALNA KANALIZACIJA</t>
  </si>
  <si>
    <t>2.A.3.1.</t>
  </si>
  <si>
    <t>Nabava ,doprema i montaža montažnih segmentnih polietilenskih (PEHD) ili polipropilenskih (PP) okana za kanalizaciju DN 800. Okna moraju biti sastavljena od brizganih dijelova. Zbog osiguranja vodonepropusnosti svi elementi okna moraju biti izrađeni tehnikom roto lijeva i tvornički zavareni. Cijevni priključci izvode se u bazi okna tvornički zavareni od spojnica prema promjeru i kutu određenom projektom. Okna se sastoje iz  baze sa izvedenom kinetom i zavarenim adapterima, orebrenih prstena sa brtvama (ne cijevi) te  konusa koji omogućava suženje unutarnjeg promjera na DN 625/DN 630. Konus treba biti ispitan na tlačno opterećenje do 50 [kN]. Dno okna je sastavljeno od dva nosiva sloja, tvornički zavarenih, s posebnom nosivom troslojnom rebrastom strukturom iznutra, te ravnim dnom cijelim promjerom okna. Horizontalni lomovi nivelete trebaju biti isključivo unutar okna.</t>
  </si>
  <si>
    <t>-sabirna (dva ulaza)</t>
  </si>
  <si>
    <t>-okno dubine do 450 cm</t>
  </si>
  <si>
    <t>2.A.3.2.</t>
  </si>
  <si>
    <t>Nabava ,doprema i montaža montažnih segmentnih polietilenskih (PEHD) ili polipropilenskih (PP) okana za kanalizaciju DN 625/DN 630. Okna moraju biti sastavljena od brizganih dijelova. Zbog osiguranja vodonepropusnosti svi elementi okna moraju biti izrađeni tehnikom roto lijeva i tvornički zavareni. Cijevni priključci izvode se u bazi okna tvornički zavareni od spojnica prema promjeru i kutu određenom projektom. Dno okna je sastavljeno od dva nosiva sloja, tvornički zavarenih, s posebnom nosivom troslojnom rebrastom strukturom iznutra, te ravnim dnom cijelim promjerom okna. Horizontalni lomovi nivelete trebaju biti isključivo unutar okna.</t>
  </si>
  <si>
    <t>-prolazna</t>
  </si>
  <si>
    <t>-okno dubine do 150 cm</t>
  </si>
  <si>
    <t>2.A.3.3.</t>
  </si>
  <si>
    <t>Nabava, doprema i montaža PVC ili PP kanalizacijskih cijevi  , međusobno spajanih originalnim kolčacima s gumenim brtvama, uključivo potrebni pričvrsni materijal.</t>
  </si>
  <si>
    <t>D 160</t>
  </si>
  <si>
    <t>D 110</t>
  </si>
  <si>
    <t>2.A.3.4.</t>
  </si>
  <si>
    <t xml:space="preserve">Nabava, doprema i montaža fazonskih komada za cijevi pod st. 2.A.3.3. </t>
  </si>
  <si>
    <t>2.A.3.5.</t>
  </si>
  <si>
    <t>Nabava, doprema i montaža lijevanoželjeznog poklopca s okvirom, dim.  600 x 600 mm, plinonepropusni s ispunom kao okolni pod, za revizijska okna u objektu i uređenom terenu van objekta, za nazivno opterećenje:</t>
  </si>
  <si>
    <t xml:space="preserve"> - N.O. 125 kN</t>
  </si>
  <si>
    <t>2.A.3.6.</t>
  </si>
  <si>
    <t>2.A.3.7.</t>
  </si>
  <si>
    <t>Ispitivanje postavljene kanalizacijske mreže na nepropusnost, izdavanje atesta i izvještaj o ispitivanju od strane ovlaštene institucije. Obračun po m'  ispitanog cjevovoda i po komadu.</t>
  </si>
  <si>
    <t>- kanalizacijske cijevi</t>
  </si>
  <si>
    <t>- revizijska okna</t>
  </si>
  <si>
    <t>atest (komplet od 3 primjerka)</t>
  </si>
  <si>
    <t>2.A.3.8.</t>
  </si>
  <si>
    <t xml:space="preserve">Geodetski snimak izvedene instalacije sa situacijskim i visinskim položajem revizijskih okana, izrada izvedbenih shema i priprema dokumentacije izvedenog stanja za predaju investitoru. </t>
  </si>
  <si>
    <t>Obračun po m' cjevovoda.</t>
  </si>
  <si>
    <t>2.A.3.9.</t>
  </si>
  <si>
    <t>Izrada spoja fekalne kanalizacije na postojeći  javni fekalni kolektor, u svemu po uvjetima Komunalnog poduzeća, uključivo i građevinska obrada spoja. U stavku uključeni svi iskopi i građevinski radovi kroz javnu površinu, te instalacijski materijal, a u svrhu spajanja na javni fekalni kolektor. Obračun po kompletu</t>
  </si>
  <si>
    <t>DN 160</t>
  </si>
  <si>
    <t>2.A.3. Horizontalna kanalizacija ukupno:</t>
  </si>
  <si>
    <t>2.A.4. SANITARNI UREĐAJI</t>
  </si>
  <si>
    <t>NAPOMENA: Izvođač se obvezuje, prije narudžbe sanitarnih uređaja, iste usaglasiti s projektantskim i stručnim nadzorom</t>
  </si>
  <si>
    <t>2.A.4.1.</t>
  </si>
  <si>
    <t xml:space="preserve">       </t>
  </si>
  <si>
    <t>Obračun po ugrađenom kompletu.</t>
  </si>
  <si>
    <t>2.A.4.2.</t>
  </si>
  <si>
    <t>Dobava i montaža umivaonika od keramike I klase, dim. 60 x 49 cm ±4%, s poniklanim samočistećim sifonom s ispustom d32 mm. 
Umivaonik predviđen sa stojećom jednoručnom baterijom za toplu i hladnu vodu, keramički diskovi sa tehnologijom samopodmazivanja,instalacija jednog otvora, metalna ručka, prilagodiv limitator brzine protoka vode, prilagodiva minimalna brzina protoka vode  2,5 l/min ±4%,  štedni perlator 5lit/min ±4%, fleksibilne spojne cijevi, gornji dio sifona 1/¼, izborni regulator temperature, akustična grupa I, te s kutnim ventilima.</t>
  </si>
  <si>
    <t xml:space="preserve">                          </t>
  </si>
  <si>
    <t>2.A.4.3.</t>
  </si>
  <si>
    <t>2.A.4.4.</t>
  </si>
  <si>
    <t xml:space="preserve">Dobava i montaža zidnog pisoara , od keramike I klase, sa stražnjim dovodom vode, dim. 675 x 130 mm ±4%, boja bijela, komplet sa sifonom. U stavci je uključena i dobava i montaža svih elemenata potrebnih za ugradnju i funkcionalnost istog što uključuje sve ovo navedeno. Pisoar predviđen sa  samozatvarajućom ugradbenom slavinom za pisoar. Dobava i montaža instalacijskog elementa, samonosiv za ugradnju u suhomontažnu zidnu ili predzidnu konstrukciju obloženu gipskartonskim pločama,ugradbena visina 100 cm ±4%, ugradbena širina 50 cm s izljevnim koljenom Ø50 s brtvom, vijcima za učvršćenje keramike i svim potrebnim pričvrsnim priborom i spojnim materijalom. </t>
  </si>
  <si>
    <t>2.A.4.5.</t>
  </si>
  <si>
    <t xml:space="preserve">Dobava i montaža pregrade između pisoara , od keramike I klase, dim. 675 x 130 mm ±4%, boja bijela, komplet sa pomoćnim i pričvrsnim materijalom. </t>
  </si>
  <si>
    <t>2.A.4.6.</t>
  </si>
  <si>
    <t>Izrada priključaka za sudoper. Stavka obuhvaća vodovodni priključak s čepom  i izvod kanalizacije na  adekvatnom zaštitom od začepljenja uslijed nepažnje, po tehnološkom projektu u naputcima isporučioca opreme. Dobava i montaža stojeće jednoručne baterije za toplu i hladnu vodu, za sudoper, prilagodiv limitator brzine protoka vode, zakrenuti cijevasti izljev s ograničenjem zaustavljanja, click sistem,  perlator, fleksibilne spojne cijevi,brzi instalacijski sustav             , te kutni ventili.</t>
  </si>
  <si>
    <t>2.A.4.7.</t>
  </si>
  <si>
    <t>Dobava i montaža sanitarne galanterije</t>
  </si>
  <si>
    <t xml:space="preserve">- Zidni držač četke za WC školjku montiran uz wc školjku. Površina držača kromirana. 
</t>
  </si>
  <si>
    <t>- Keramički zidni etažer, dim. 60 x 14 cm ±4% montiran na zid ispod ogledala, iznad umivaonika</t>
  </si>
  <si>
    <t xml:space="preserve">- Držač toaletnog papira montiran na zid uz wc školjku. Površina držača kromirana. </t>
  </si>
  <si>
    <t xml:space="preserve">- Držač tekućeg sapuna montiran na zid uz umivaonik. Površina držača kromirana. </t>
  </si>
  <si>
    <t xml:space="preserve">- Spremnik papirnatih ubrusa za ruke montiran na zid uz umivaonik. </t>
  </si>
  <si>
    <t>- vješalica za odjeću montirana u zoni WC-a  Površina vješalice kromirana.</t>
  </si>
  <si>
    <t>2.A.4.8.</t>
  </si>
  <si>
    <t>Nabava, doprema i montaža akumulacijskog električnog bojlera.
Grijač snage 1.5 kW. 
Uključivo sigurnosno-nepovratni ventil i spojne cijevi.</t>
  </si>
  <si>
    <t>50 l</t>
  </si>
  <si>
    <t>2.A.4.9.</t>
  </si>
  <si>
    <t>Nabava, doprema i montaža akumulacijskog električnog bojlera (podpultna montaža).
Grijač snage 1.5 kW. 
Uključivo sigurnosno-nepovratni ventil i spojne cijevi.</t>
  </si>
  <si>
    <t>10 l</t>
  </si>
  <si>
    <t>- sanitarni prostori za osobe smanjene pokretljivosti</t>
  </si>
  <si>
    <t>2.A.4.10.</t>
  </si>
  <si>
    <t>2.A.4.11.</t>
  </si>
  <si>
    <t xml:space="preserve">Dobava i montaža metalnog fiksnog držača za ruke u wc-u za osobe  smanjene pokretljivosti, dim 90 cm, iz inoxa (L tlocrtni oblik, montaža u zid i vodokotlić). </t>
  </si>
  <si>
    <t>2.A.4.12.</t>
  </si>
  <si>
    <t xml:space="preserve">Dobava i montaža metalnog preklopnog držača za ruke s držaćem WC papira, u wc-u za osobe  smanjene pokretljivosti, dim 75 cm, iz inoxa (montaža u vodokotlić). </t>
  </si>
  <si>
    <t>2.A.4.13.</t>
  </si>
  <si>
    <t>Dobava i montaža umivaonika za osobe smanjene pokretljivosti, od keramike I klase, dim. 60 x 50 cm ±4%, s poniklanim samočistećim sifonom s ispustom d32 mm, montiran na visini od 80 cm. 
Umivaonik predviđen sa stojećom jednoručnom baterijom za toplu i hladnu vodu, s produženom ručkom, keramički diskovi sa tehnologijom samopodmazivanja,instalacija jednog otvora, metalna ručka, prilagodiv limitator brzine protoka vode, prilagodiva minimalna brzina protoka vode  2,5 l/min ±4%,  štedni perlator 5lit/min ±4%, fleksibilne spojne cijevi, gornji dio sifona 1/¼, izborni regulator temperature, akustična grupa I, te s kutnim ventilima.</t>
  </si>
  <si>
    <t>2.A.4.14.</t>
  </si>
  <si>
    <t>- Nagnuto zaokretno ogledalo dim. min. 40 x 90 cm postavljeno donjim rubom na visinu od 100 cm, i vješalica za odjeću na visini od 120 cm u wc-u za osobe smanjene pokretljivosti.</t>
  </si>
  <si>
    <t xml:space="preserve">- Zidni držač četke za WC školjku montiran uz wc školjku. Površina držača kromirana. </t>
  </si>
  <si>
    <t>- Keramički zidni etažer, dim. 60 x 14 cm ±4% montiran na zid ispod bočno od umivaonika</t>
  </si>
  <si>
    <t>- vješalica za ručnike, na zid, uz umivaonik, na visini 120 cm . Površina vješalice kromirana.</t>
  </si>
  <si>
    <t>- vješalica za odjeću montirana u zoni WC-a . Površina vješalice kromirana.</t>
  </si>
  <si>
    <t>2.A.4.15.</t>
  </si>
  <si>
    <t>Funkcionalna proba nakon izvršene montaže svih sanitarnih uredaja.</t>
  </si>
  <si>
    <t>2.A.4. Sanitarni uređaji ukupno:</t>
  </si>
  <si>
    <t>REKAPITULACIJA INSTALATERSKIH RADOVA</t>
  </si>
  <si>
    <t>2.A.1. VODOVODNA INSTALACIJA</t>
  </si>
  <si>
    <t>2.A.2. VERTIKALNA KANALIZACIJA</t>
  </si>
  <si>
    <t>2.A.3. HORIZONTALNA KANALIZACIJA</t>
  </si>
  <si>
    <t>2.A. Instalaterski radovi ukupno:</t>
  </si>
  <si>
    <t>2.B.GRAĐEVINSKI RADOVI</t>
  </si>
  <si>
    <t>NAPOMENA: Stavkama  troškovnika  su  obuhvaćeni  kompletni  iskopi potrebni za vodovod i kanalizaciju. Troškovnikom nisu obuhvaćeni radovi na praćenju izgradnje u smislu ostavljanja proboja i šliceva te izrada šliceva u zidovima za polaganje cjevovoda, već je to obuhvaćeno paušalnom stavkom.</t>
  </si>
  <si>
    <t>2.B.1. Zemljani radovi</t>
  </si>
  <si>
    <t>2.B.1.1.</t>
  </si>
  <si>
    <t>Iskolčenje trase kanala, s obilježavanjem i osiguravanjem karakterističnih iskolčenih točaka na terenu.</t>
  </si>
  <si>
    <t>Obračun po m'.</t>
  </si>
  <si>
    <t>2.B.1.2.</t>
  </si>
  <si>
    <t xml:space="preserve">Obostrano zapilavanje i razbijanje postojećeg poda unutar postojećeg objekta, u širini od cca 80 cm, te vraćanje u prvobitno stanja, po polaganju kanalizacije. </t>
  </si>
  <si>
    <t>2.B.1.3.</t>
  </si>
  <si>
    <t>Otvaranje rupe u temeljima-temeljnom zidu dim 20 x 20 cm.</t>
  </si>
  <si>
    <t>2.B.1.4.</t>
  </si>
  <si>
    <t>2.B.1.5.</t>
  </si>
  <si>
    <t>Planiranje podtla, s potrebnim zbijanjem. Planiranje se provodi s točnošću ±2.0 cm. Zbijanjem treba postići modul zbijenosti od min. 30 N/mm2. Obračun po m2 isplanirane i zbijene površine, uključivo sva potrebna mjerenja i ispitivanja. Sva ispupčenja sasjeći, a udubine ispuniti odgovarajućim materijalom ( tucanikom). Višak materijala odbaciti iz rova.</t>
  </si>
  <si>
    <t>2.B.1.6.</t>
  </si>
  <si>
    <t>Nabava, doprema i nasipanje, te pažljivo nabijanje neagresivnog pješčanog materijala, krupnoće zrna do 5 mm za izvedbu posteljice za cijevi debljine 15 cm, širine cca 80 cm. Pripremljeni materijal ubaciti u rov, razgrnuti ga i poravnati prema normalnom profilu, ali tako da se ne zatrpaju mjesta gdje je izvedeno spajanje cjevovoda. Po završenom ispitivanju cjevovoda na nepropusnost, zatrpavanje se vrši po čitavoj duljini do spomenute visine sloja uz oprezno bočno nabijanje, da se ne oštete položene cijevi. Obračun po m3 ugrađenog pijeska.</t>
  </si>
  <si>
    <t>2.B.1.7.</t>
  </si>
  <si>
    <t>Izrada zaštite tjemena cijevi nevezanim materijalom iz pozajmišta,  veličine zrna do 10 mm, visine do 30 cm iznad tjemena cijevi. Zaštitu izvoditi uz pažljivo lagano nabijanje i polijevanje vodom, da se ne oštete cijevi i spojevi.</t>
  </si>
  <si>
    <t>2.B.1.8.</t>
  </si>
  <si>
    <t>2.B.1.9.</t>
  </si>
  <si>
    <t xml:space="preserve">Odvoz viška iskopanog materijala od mjesta iskopa do legalne deponije koju osigurava izvoditelj radova. Stavka obuhvaća utovar, prijevoz i istovar materijala na deponij, uključujući i taksu za deponiju, te pribavljanje potvrde o zbrinutom otpadu i predaja iste investitoru. </t>
  </si>
  <si>
    <t>2.B.1. Zemljani radovi ukupno:</t>
  </si>
  <si>
    <t>2.B.2.1.</t>
  </si>
  <si>
    <t>Radovi na javnom revizijskom oknu radi priključka nove fekalne kanalizacije.</t>
  </si>
  <si>
    <t>Štemanje otvora za montažu cijevi Φ 160 mm nove mješovite kanalizacije. Po postavi cijevi oštemanu rupu treba zaliti sitnozrnim betonom. Stavkom je obuhvaćeno štemanje otvora, troškovi svih elemenata i materijala potrebnih za izvedbu spoja kojim će se postići vodonepropusnost, troškovi motaže, zatvaranje otvora sitnozrnim betonom i eventualna prilagodba postojeće kinete.</t>
  </si>
  <si>
    <t>2.B.2.2.</t>
  </si>
  <si>
    <t>Obračun po kompletno izvedenom oknu</t>
  </si>
  <si>
    <t>Okno je svjetle dimenzije:   - 80 x 60 x 120 cm</t>
  </si>
  <si>
    <t>2.B.2.3.</t>
  </si>
  <si>
    <t>Građevinska pripomoć kod ugradnje instalacija vodovoda i kanalizacije, uključivo štemanja i zidarska obrada šliceva i proboja.</t>
  </si>
  <si>
    <t>Obračun po kompletu</t>
  </si>
  <si>
    <t>2.E.2. Betonski, armirano-betonski i zidarski radovi ukupno :</t>
  </si>
  <si>
    <t>REKAPITULACIJA GRAĐEVINSKIH RADOVA</t>
  </si>
  <si>
    <t>2.B.2. Betonski, armirano-betonski i zidarski radovi</t>
  </si>
  <si>
    <t>Građevinski radovi ukupno:</t>
  </si>
  <si>
    <t>REKAPITULACIJA NABAVE, DOPREME I MONTAŽE</t>
  </si>
  <si>
    <t>2.B. GRAĐEVINSKI RADOVI</t>
  </si>
  <si>
    <t>2. Nabava, doprema i montaža ukupno:</t>
  </si>
  <si>
    <t>UKUPNA REKAPITULACIJA</t>
  </si>
  <si>
    <t>2.NABAVE, DOPREME I MONTAŽE</t>
  </si>
  <si>
    <t>SVEUKUPNO (bez PDV-a)</t>
  </si>
  <si>
    <t>25% PDV</t>
  </si>
  <si>
    <t>SVEUKUPNO (sa PDV-om)</t>
  </si>
  <si>
    <t>Podizvođači</t>
  </si>
  <si>
    <t>Svaki će uzorak imati naljepnicu, svaki prospekt popratno pismo, a svaki nacrt će u žigu sadržavati sljedeće podatke:</t>
  </si>
  <si>
    <t>Svi traženi uzorci, prospekti, radionički i ostali nacrti biti će nadzornom inženjeru predani u 2 (dva) primjerka na gradilištu, ako to općim opisima ili stavkama troškovnika nije drugačije određeno, od kojih jedan ostaje nadzornom inženjeru, a drugi se, ovjeren i eventualno korigiran, vraća izvođaču. Ukoliko je izvođaču potrebno više primjeraka ovjerenog nacrta, izvođač može dostaviti na ovjeru i transparent kopiju takvog nacrta. Izvođač snosi troškove dobave, izrade i dostave svog materijala, te je dužan dostaviti ga na vrijeme, kako bi nadzorni inženjer mogao donijeti odluku prije nego je takav materijal potreban za izradu ili dobavu te ugradbu pojedinih stavka ili opreme.</t>
  </si>
  <si>
    <t>Izvođač je odgovoran za izvedbu i podnošenje na odobrenje projektantu i nadzornom inženjeru uzoraka prospekata radioničkih i kompozitnih nacrta u okviru ovog ugovora i bez prava na posebnu naknadu, a kao što je to naznačeno u općim uvjetima i stavkama ovog troškovnika.</t>
  </si>
  <si>
    <r>
      <t>Radioničke i ostale nacrte treba izvođač, prije podnošenja nadzornom organu na odobrenje, provjeriti i uskladiti s radovima svih ostalih struka koje sudjeluju u izgradnji, te će svojim potpisom takvo usklađivanje na nacrtima i potvrditi. Izvođač će izvršiti bilo koji ispravak ili korekciju svojih podnesenih nacrta, koje zatraži nadzorni inž</t>
    </r>
    <r>
      <rPr>
        <sz val="10"/>
        <rFont val="Calibri"/>
        <family val="2"/>
        <charset val="238"/>
        <scheme val="minor"/>
      </rPr>
      <t>e</t>
    </r>
    <r>
      <rPr>
        <sz val="10"/>
        <rFont val="Calibri"/>
        <family val="2"/>
        <scheme val="minor"/>
      </rPr>
      <t>njer ili projektant. Izvođaču neće biti priznati nikakvi dodatni ili naknadni radovi koji proizađu iz neusklađenosti ili nekoordiniranosti između njegovih podizvođača, te će svaki ispravak i korekciju tako neusklađenih radova izvesti o svom trošku.</t>
    </r>
  </si>
  <si>
    <t>Odabrani uzorci koji su u dobrom stanju bit će od nadzornog inženjera označeni i moći će se uptrijebiti na radovima.  Svi ostali materijali i oprema koja se ugrađuje u objekt moraju u potpunosti odgovarati odobrenim uzorcima, prospektima i nacrtima. Nadzorni inženjer ima pravo i dužnost zatražiti uklanjanje s gradilišta bilo kojeg materijala, opreme ili njezinog dijela, koji ne odgovara tom zahtjevu. Takvo uklanjanje dužan je izvođač izvršiti o svom trošku.</t>
  </si>
  <si>
    <t>Sav preostali materijal, oprema i privremeni objekti biti će uklonjeni sa gradilišta, a površine na kojima su bili postavljeni dovedeni u prijašnje stanje predviđeno projektom ili u stanje koje će odobriti nadzorni inženjer, a sve bez prava na posebnu naplatu.</t>
  </si>
  <si>
    <t>Izvođač preuzima potpunu odgovornost za sav materijal, opremu itd. tijekom pripremnih radova i izvođenja radova, sve do potpune primopredaje svih radova i građevine investitoru.</t>
  </si>
  <si>
    <t>Pregled postavljene armature vrši projektant statičar ili nadzorni inženjer na građevini.</t>
  </si>
  <si>
    <t>Dobava i ugradba betona oznake C 12/15 u podlogu ispod nove podne ploče u podrumu.</t>
  </si>
  <si>
    <t>Dobava i ugradba betona oznake C 12/15 u podlogu ispod temeljne ploče lifta i poda oko lifta.</t>
  </si>
  <si>
    <t>Dobava, ugradba i njega vodonepropusnog betona oznake C 25/30; XC2 u armiranobetonsku  temeljnu ploču lifta. Površina temelja mora biti obrađena "pod fratun", bez neravnina, s točnošću +/-2 mm, očišćena. Na svakom eventualnom prekidu betoniranja, prije nastavka ugraditi water-stop traku. U jediničnu cijenu uključena postava i demontaža odgovarajuće oplate.</t>
  </si>
  <si>
    <t>Dobava, ugradba i njega vodonepropusnog betona oznake C 25/30; XC2 u armiranobetonske temeljne zidove lifta</t>
  </si>
  <si>
    <t>Dobava, ugradba i njega vodonepropusnog betona oznake C 25/30; XC2 u armiranobetonsku novu podnu ploču u podrumu i na mjestima sondažnih raskopa u prizemlju, projektirane debljine min. 20,00cm (u podrumu), donosno cca 15,00 cm u prizemlju. U jediničnu cijenu uključena glatka oplata. Ploče moraju biti očišćene od svih ostataka betona, oplate i veznih sredstava oplate, bez neravnina, gornja površina horizontalna, obrađena "pod fratun", točnosti do +/- 2 mm.</t>
  </si>
  <si>
    <t xml:space="preserve">Dobava, ugradba i njega betona oznake C 25/30; XC1 u armiranobetonsku ploču za sprezanje konstrukcije debljine 6,00 cm. Beton se postavlja na dašćanu oplatu debljine 2,40cm, a oplata na postojeće drvene grede. Dašćana oplata ostaje trajno. Ploča mora biti očišćena od svih ostataka betona, bez neravnina, gornja površina horizontalna, obrađena "pod fratun", točnosti do +/- 2 mm. U jediničnu cijenu uključena navedena glatka oplata debljine 2,40cm. 
</t>
  </si>
  <si>
    <t>Izrada arm.-betonskih okana (vodomjerno) u dvostranoj oplati iz betona C16/20. Debljina zidova je 15-20 cm, a debljina pokrovne ploče 15 cm. Ploča se izvodi od betona C25/30. U ploči se ostavlja otvor 600 x 600 mm, iznad kojeg se montira lijevanoželjezni poklopac s okvirom.
 U stavci je uračunato:
- izrada tucaničke podloge
- betoniranje ploče dna okna
- betoniranje pokrovne ploče od betona C 25/30
- betoniranje zidova okana od betona C16/20</t>
  </si>
  <si>
    <r>
      <t>Dobava,montaža polaganje dozemnih spojeva na tri nova odvoda, okrugle hvataljke od nehrđajućeg čelika (Rf-</t>
    </r>
    <r>
      <rPr>
        <sz val="8"/>
        <color indexed="8"/>
        <rFont val="Arial"/>
        <family val="2"/>
        <charset val="238"/>
      </rPr>
      <t>Ø</t>
    </r>
    <r>
      <rPr>
        <sz val="8"/>
        <rFont val="Arial"/>
        <family val="2"/>
        <charset val="238"/>
      </rPr>
      <t>10mm),na fasadu ispod štitnika trake na nosače za kamen i u zemljani rov do postojećeg uzemljivača,te spajanje na navedene odvode i uzemljivač.</t>
    </r>
  </si>
  <si>
    <t>Oblaganje ventilacijskih kanala vatrootpornim materijalom vatrootpornosti EI 60, komplet s pričvrsnim i ovjesnim materijalom. U stavku uključiti ishodovanje atesta ovlaštenog izvoditelja radova.</t>
  </si>
  <si>
    <t>Davanjem ponude izvođač se obavezuje pravovremeno nabaviti sav opisani materijal i proizvod. U slučaju nemogućnosti nabavke opisanog materijala ili proizvoda tijekom gradnje, za svaku će se izmjenu prikupiti ponude i uz suglasnost nadzornog inženjera i investitora odabrati najpovoljnija.</t>
  </si>
  <si>
    <t>U cijene su također uključena sva druga davanja kao i pripomoći kod izvedbe obrtničkih radova i proizvoda: stolarije, bravarije, zidnih i podnih obloga; zatim sva potrebna ispitivanja materijala radi postizanja tražene kvalitete i čvrstoće po HRN propisima.</t>
  </si>
  <si>
    <t>Sav upotrebljeni materijal kao i finalni proizvod mora odgovarati postojećim tehničkim propisima i HRN-u, a ukoliko je materijal ili proizvod izvan hrvatskih standarda, njihovu kvalitetu treba dokazati atestima odgovarajućeg Zavoda za ispitivanje materijala.</t>
  </si>
  <si>
    <t>Isto tako, za one stavke koje proizvođač proizvodi ili dobavlja, a koje se proizvode u standardnim dimenzijama ili sa standardnim debljinama ili detaljima, koji odstupaju od debljine ili detalja predviđenih u nacrtima, a koji bi se elementi u takvim standardiziranim dimenzijama mogli primijeniti na objektu bez utjecaja na kvalitetu završenih radova ili na njegov estetski izgled - izvođač će također dati nacrte, prospekte, uzorke i drugu dokumentaciju na odobrenje kao i eventualnu razliku u cijeni.</t>
  </si>
  <si>
    <t>Upotrebljeni materijal mora odgovarati hrvatskim normama ,odnosno standardima u Pravilniku za agregat, vodu , beton i armaturu .</t>
  </si>
  <si>
    <t xml:space="preserve">Rukovanje, skladištenje i zaštita armature treba biti u skladu sa zahtjevima tehničkih specifikacija koje se odnose na čelik za armiranje, projekta betonske konstrukcije te odredbama Priloga B Tehničkog propisa za betonske konstrukcije </t>
  </si>
  <si>
    <t>*provjeriti je li armatura izrađena, postavljena i povezana u skladu s Prilozima B te dokumentirati nalaze svih provedenih provjera zapisom u građevinski dnevnik.</t>
  </si>
  <si>
    <t>Daščana oplata se u principu upotrebljava za temelje, temeljne serklaže i slično, dok se za sve ostale konstrukcije upotrebljava glatka oplata (kao "Blažuj" ili sl.) ili metalna oplata .</t>
  </si>
  <si>
    <t xml:space="preserve">Svi radovi moraju nakon dovršenja u radionici biti očišćeni od hrđe , masnoće i premazani minijem ili drugim jednakovrijednim premazom. </t>
  </si>
  <si>
    <r>
      <t>U slučaju da radionički nacrti čelične konstrukcije koja se primjenjuje za predmetnu građevinu (ne odnosi se na tipske elemente) nisu revidirani, potrebno i</t>
    </r>
    <r>
      <rPr>
        <sz val="10"/>
        <rFont val="Calibri"/>
        <family val="2"/>
        <scheme val="minor"/>
      </rPr>
      <t xml:space="preserve">h je pregledati od strane odgovornog projektanta građevinskog djela ili odgovarajuće stručne osobe. </t>
    </r>
  </si>
  <si>
    <t xml:space="preserve">Kod zavarivačkih radova potrebno je osigurati stalnu kontrolu prije, u toku i nakon izvedenih radova. Površine za zavarivanje moraju biti kvalitetno pripremljene , bez masnoća, hrđe i drugih prljavština. Poslije izvedenih zavarivačkih radova potrebno je obaviti dimenzionalnu i vizualnu kontrolu, te ostale kontrole. Prilikom izvođenja zavarivačkih radova potrebno je voditi računa da elementi konstrukcije nakon hlađenja ne poprime neželjeni deformirani oblik. Za radove koji nakon potpunog sklapanja konstrukcije neće biti vidljivi, potrebno je potpisati zapisnik o preuzimanju u trenutku dostupnosti pregledavanju svih dijelova konstrukcije (posebna pozornost na ležajeve). </t>
  </si>
  <si>
    <t xml:space="preserve">Dobava, postava, skidanje i otprema tunelske skele-prolaza za osobe koji rade na zgradi na ulazima u zgradu, izrađenog od bešavnih cijevi i potrebnih spojnih elemenata, sa svim potrebnim ukrućenjima i sidrenjima visine do 2,50m širine 2,80m. Pokrov tunela izraditi od mosnica položenih jedne do druge, a preko njih postaviti bitumensku ljepenku s preklopom minimalno ili alternativno PVC foliju. Izvođač radova dužan je na parceli uz zgradu izvesti ograđeni prostor za odlaganje potrebnih materijala, a u skladu s rješenjem o zauzimanju javno-prometne površine, što je uključeno u cijenu skele. Prije izvedbe skele potrebno je izraditi projekt skele od strane izvođača, odnosno inženjera ovlaštenog za navedeni posao, koji će sadržavati dokaz o mehaničkoj otpornosti i stabilnosti konstrukcije. U cijenu uračunati i naknadu za zauzimanje javne površine. </t>
  </si>
  <si>
    <t>Dobava, postava, skidanje i otprema montažne ili cijevne fasadne skele od bešavnih cijevi oko zgrade. Skelu izvesti prema važećim propisima zaštite na radu i u svemu kako je opisano u općim uvjetima. Skelu je potrebno osigurati od prevrtanja sidrenjem, a od udara groma uzemljenjem. Potrebno je izvesti pomoćne željezne ili drvene ljestve -penjalice u svrhu vertikalne komunikacije po skeli. U cijeni je i osiguranje i zaštita na rubnim dijelovima skele. Skelu podići za 1 m od vijenca zgrade. Prije izvedbe skele potrebno je izraditi projekt skele od strane izvođača, odnosno inženjera ovlaštenog za navedeni posao, koji će sadržavati dokaz o mehaničkoj otpornosti i stabilnosti konstrukcije. Izvođač snosi troškove zauzeća javne površine te je dužan ishoditi rješenje o zauzeću javne površine kod nadležnog područnog ureda. U cijenu uključiti sav rad, materijal, alate, strojeve i opremu potrebnu za potpuno dovršenje stavke, izradu projekta skele i naknadu za zauzeće javne površine. Skela treba biti ograđena zaštitnim mrežama za osiguranje od pada predmeta čitavom visinom postavljanja.</t>
  </si>
  <si>
    <t>Objekt na kojem se izvode radovi potrebno je ograditi zaštitnim ogradama za sprječavanje ulaska vozila i pješaka u zonu radova. Ograda treba biti visine 2 metra i osigurana od prevrtanja. Obračun je po m' montirane i po dovršetku radova demontirane zaštitne ograde. Eventualna premještanja uključena u cijenu. U cijenu stavke uključiti, sav rad, materijal, alate i strojeve potrebne za potpuno dovršenje stavke, izradu projekta ograde i naknadu za zauzeće javne površine.</t>
  </si>
  <si>
    <t>Isporuka/doprema sanitarnih uređaja je isporuka uređaja fcco gradilište. Isporuka obuhvaća sanitarne uređaje i armaturu, tvorničke nosače sanitarija, uključivo i sifone za spoj na odvodnu instalaciju. Stavka montaže obuhvaća čuvanje do ugradnje, prijenos do mjesta skladištenja i ugradnje sanitarnih uređaja i armature, te montažu sanitarnih uređaja i armature , kao i sav sitni montažni materijal kao što su adapteri za spoj na instalaciju, brtve, produžeci i spojne cijevi, tipli i sl..</t>
  </si>
  <si>
    <t>Cijene upisane u ovaj troškovnik uključuju sve troškove za pojedine radove i dobave u odnosnim stavkama troškovnika, i to u potpuno završenom stanju, tj. sav rad, materijal, naknadu za alat, sve pripreme, sporedne i završne radove, te horizontalne i vertikalne prijevoze i prijenose, postavke i skidanja potrebnih skela, razupora, sve sigurnosne mjere po odredbama HTZ, zaštitu gotovih konstrukcija i dijelova objekata od štetnog atmosferskog utjecaja: vrućine, hladnoće, i sl., najamne troškove za posuđenu mehanizaciju koju izvođač sam ne posjeduje, a za kojom se u toku gradnje može pojaviti potreba i kompletnu režiju.</t>
  </si>
  <si>
    <t>Prije davanja ponude jedina komunikacija je putem EOJN RH, odnosno Naručitelja i potencijalnih ponuditelja.</t>
  </si>
  <si>
    <t>Beton i armirani beton izvođač je dužan davati na testiranje ovlaštenoj organizaciji u skladu sa zakonom, a prema HRN-u U.M1.010, U.M1.011 i U.m1.012 ili jednakovrijedno _____________________.</t>
  </si>
  <si>
    <t>Privremeni objekti, ograde, zaštite, oprema obuhvaćaju, pored ostalog, i uređenje prostora, izgradnju eventualno potrebnih baraka, povremeno uređenje postojećih prostorija, sanitarija, dopremu i postavu građevinskih dizala, kranova i dizalica, privremena stubišta, ljestve i penjalice, ograde, zaštitne ograde, skele, platforme, oznake, protupožarnu opremu i sve ostalo potrebno za brzo i sigurno odvijanje izgradnje. Izvođač će sve ove radove planirati i uključiti u cijenu svoje ponude.</t>
  </si>
  <si>
    <t>Izvođač će  planirati i uključiti u cijenu svoje ponude izvođenje prema potrebi svih potrebnih privremenih priključaka na vodovod, kanalizaciju, električnu mrežu i telefon, te provesti posebnu rasvjetu na gradilištu, uključivo propisanu svjetlosnu signalizaciju.</t>
  </si>
  <si>
    <t>TEHNIČKA OPREMA I PRIPREMA (UREĐENJE)     
Izvoditelj radova može prije izrade ponude izvršiti pregled lokacije izvođenja radova u svrhu organizacije i planiranja pristupa lokaciji. Izvoditelj radova mora prije početka radova investitoru predočiti plan organizacije gradilišta, sva potrebna tehnička pomagala koja se nalaze na gradilištu, kao i operativni (dinamički) plan izvršenja ugovorenih radova.
UVODNA NAPOMENA: U cijene svih radova obuhvaćenih ovim troškovnikom obavezno treba uključiti sav horizontalni i vertikalni transport, odlaganje materijala na deponij gradilišta, sortiranje otpada sukladno Zakonu, te odvoz istog na odlagalište otpada ili mjesto koje odredi investitor s utovarom u transportno vozilo, te plaćanjem svih pristojbi i taksi za istovar na odlagalište otpada. Sav rad na demontažama, sva podupiranja, osiguranja, pomoćni radovi i potrebne skele kao i osiguranje uvjeta za siguran rad uključeni su u jediničnim cijenama. Izvođač radova se obvezuje izvesti ograđeni prostor za odlaganje otpadnog materijala na gradilištu i osigurati ga od otuđenja. Sve radove izvoditi sukladno odredbama tehničkog opisa rušenja, koji je sastavni dio ovog troškovnika.</t>
  </si>
  <si>
    <r>
      <t xml:space="preserve">Svi betonski i armiranobetonski radovi navedeni u ovom troškovniku moraju biti izvedeni stručno i solidno, točno prema pogodbenom projektu, važećim «Privremenim tehničkim propisima» i uputama nadzornog organa, te prema </t>
    </r>
    <r>
      <rPr>
        <sz val="10"/>
        <rFont val="Calibri"/>
        <family val="2"/>
        <scheme val="minor"/>
      </rPr>
      <t xml:space="preserve"> uputama proizvođača za pojedine materijale ili sustave . </t>
    </r>
  </si>
  <si>
    <t xml:space="preserve">Za izradu betona mogu se rabiti cementi propisani normom HRN EN 197 ili jednakovrijedno_______________. Smiju se rabiti samo oni cementi koji imaju potvrdu sukladnosti s uvjetima odgovarajuće važeće norme, a izdaje tu potvrdu ovlaštena hrvatska institucija. </t>
  </si>
  <si>
    <t xml:space="preserve">Za izradu betona može se upotrebljavati obični agregat propisan normom HRN EN 12620 ili jednakovrijedno______________. </t>
  </si>
  <si>
    <t xml:space="preserve">Voda za spravljanje betona treba zadovoljavati uvjete norme HRN EN 1008 ili jednakovrijedno______________. </t>
  </si>
  <si>
    <t xml:space="preserve">Za armiranje betonskih konstrukcija i elemenata koriste se čelici za armiranje, koji trebaju zadovoljavati uvjete norme EN 10080 ili jednakovrijedno _________________ i uvjete projekta konstrukcije. </t>
  </si>
  <si>
    <t>* svu eventualno nastalu štetu na drugim radovima, nastalu iz nepažnje.</t>
  </si>
  <si>
    <t xml:space="preserve">Skele i oplate moraju zadovoljavati mjerodavne hrvatske i europske norme kao što je EN 1065 ili jednakovrijedno_________________. </t>
  </si>
  <si>
    <t>voda, beton, čelik za armiranje, čelik za prednapinjanje, armature, zidni element, pomoćni dijelovi, predgotovljeno ziđe.</t>
  </si>
  <si>
    <t>Čelici moraju biti sukladno  HRN EN 1090-2 ili jednakovrijedno_____________</t>
  </si>
  <si>
    <t>Konstrukcijski čelik je kvalitete prema statičkom proračunu, a sve prema HRB RB 10025:2007 ili jednakovrijedno______________ odnosno prema HRN EN 10210:2008 ili jednakovrijedno______________.</t>
  </si>
  <si>
    <t xml:space="preserve"> Vijci klase prema statičkom proračunu u skladu s HRN EN ISO 898-1 ili jednakovrijedno______________. Vruće pocinčani. Sidreni vijci (ankeri) su kvalitete prema statičkom proračunu a prema HRN EN 10025 ili jednakovrijedno______________. </t>
  </si>
  <si>
    <t>Dokumenti kojima se potvrđuje kvaliteta izrade čeličnih elemenata (u skladu s HRN RN 10204 ili jednakovrijedno______________) trebaju biti kao što je navedeno u HRN EN 1090-2, tablica 1-  ili jednakovrijedno______________.</t>
  </si>
  <si>
    <t>Metoda označavanja, identifikacija elemenata treba biti u skladu s HRN RN 1090-2. Poglavlje 6.2 ili jednakovrijedno______________, dok rukovanje i skladištenje materijala treba biti izvedeno prema HRN EN 1090-2 tablica 8 ili jednakovrijedno______________.</t>
  </si>
  <si>
    <t>Za ploče i široke plosnate elemente – klasa A2 te treba uvažiti zahtjeve norme HRN RN 101632:2007 ili jednakovrijedno______________.</t>
  </si>
  <si>
    <t xml:space="preserve">Za ostale elemente – klasa izvedbe C1 te treba uvažiti zahtjeve norme HRN EN 10163-3 ili jednakovrijedno______________. </t>
  </si>
  <si>
    <t xml:space="preserve">Treba biti izvedeno prema HRN EN ISO 9013 ili jednakovrijedno______________, dok se u normi HRN EN 1090-2, tablica 9 ili jednakovrijedno______________, specificiraju zahtjevi obzirom na klasu izvedbe. </t>
  </si>
  <si>
    <t>Dimenzije rupa trebaju biti u skladu s navedenim normiranim odobrenjima za vijke i zakovice HRN EN 1090-2 tablica 11 ili jednakovrijedno______________.</t>
  </si>
  <si>
    <t>Zavarivanje treba izvesti prema normi HRN EN ISO 3834-2 ili jednakovrijedno______________.</t>
  </si>
  <si>
    <t>Kvalifikaciju procedura zavarivanja treba izvesti prema tablicama 12 i 13 norme HRN EN 1090-2  ili jednakovrijedno______________.</t>
  </si>
  <si>
    <t xml:space="preserve">Kvalifikacije zavarivača i ostale radne snage treba biti prema HRN EN 287-1 ili jednakovrijedno______________ (zavarivači) i </t>
  </si>
  <si>
    <t>HRN EN 1418 ili jednakovrijedno______________. Koordinaciju procesa zavarivanja trebaju voditi osobe koje imaju tehničko znanje i barataju pojmovima navedenim u normama HRN EN ISO 14731 ili jednakovrijedno______________.</t>
  </si>
  <si>
    <t xml:space="preserve">Kriteriji za ispravnost varova definirani su normom HRN EN ISO 5817 quality level B ili jednakovrijedno______________. </t>
  </si>
  <si>
    <t>Provjera osposobljenosti zavarivača treba biti u skladu sa zahtjevima norme HRN EN ISO 9606-1 ili jednakovrijedno______________. Provjera osposobljenosti zavarivača treba biti posvjedočena i certifikatom potvrđenim od strane ispitivača ili ispitnog tijela. Certifikat vrijedi pod uvjetom da ispunjava uvjete za odobravanje certifikata koji se navode u normi HRN EN ISO 9606-1 ili jednakovrijedno______________.</t>
  </si>
  <si>
    <t xml:space="preserve">Predviđena okolina C-2 prema HRN EN ISO 12944-2 ili jednakovrijedno______________. Zaštita vrućim cinčanjem, kao zaštita od korozije čeličnih konstrukcija, ostvaruje se nanošenjem prevlake cinka po vrućem postupku. </t>
  </si>
  <si>
    <t xml:space="preserve">Srednja (minimalna) debljina prevlake cinka prema HRN EN ISO 1461 ili jednakovrijedno______________ iznosi: </t>
  </si>
  <si>
    <t>Uklanjanje keramičkih pločica na 1. katu u aneksu.  U cijenu je uključen sav rad, materijal, alati i strojevi za štemanje poda, uključujući i utovar, prijevoz i odlaganje materijala na deponij te takse deponija.   Pažljivo ručno uklanjanje pločica.  U cijenu uključeno ručno skidanje pločica, iznošenje, ukrcaj, prijevoz i odlaganje na legalni deponij sa taksama deponija.</t>
  </si>
  <si>
    <t>2.17.1.</t>
  </si>
  <si>
    <t>Demontaža, popravak, brušenje, bojanje i ponovna montaža glavnih i dvorišnih ulaznih vrata</t>
  </si>
  <si>
    <t xml:space="preserve">Kako bi se što kvalitetnije izveli radovi na ojačanju i obnovi  zidova potrebno je demontirati  stolariju na mjestima ojačanja zidova. Demontaža, popravak, brušenje, bojanje i ponovna montaža glavnih i dvorišnih ulaznih vrata. Demontažu je potrebno pažljivo izvesti kako bi se ista stolarija nakon izvedbe ojačanja i saniranja  mogla ponovo montirati. Sve odraditi u dogovoru s nadležnim Konzervatorskim odjelom. Izvođač je dužan stolariju ugraditi u funkcionalno stanje. U cijenu je uključeno sav potreban rad, pomoćna sredstava, skele, izrada potrebne zaštite, čišćenje, popravak  i skladištenje stolarije do ponovne ugradnje. Nakon završetka radova stolarija se ugrađuje na staro mjesto. </t>
  </si>
  <si>
    <t>2.17.2.</t>
  </si>
  <si>
    <t>Demontaža, popravak, brušenje, bojanje i ponovna montaža unutrašnjih vrata koje vode za podrum te njihova protupožarna zaštita</t>
  </si>
  <si>
    <t xml:space="preserve">Kako bi se što kvalitetnije izveli radovi na ojačanju i obnovi  zidova potrebno je demontirati  unutrašnju stolariju na mjestima ojačanja zidova. Demontaža, popravak, brušenje, bojanje i ponovna montaža unutrašnjih vrata koje vode za podrum. Demontažu je potrebno pažljivo izvesti kako bi se ista stolarija nakon izvedbe ojačanja i saniranja  mogla ponovo montirati. Vrata se treba protupožarno zaštititi (potopiti u inhibitor požara te nakon sušenja premazati negorivom bojom) da zadovolje otpornost na požar min. 30min (T30). Sve odraditi u dogovoru s nadležnim Konzervatorskim odjelom. Izvođač je dužan stolariju ugraditi u funkcionalno stanje. U cijenu je uključeno sav potreban rad, pomoćna sredstava, skele, izrada potrebne zaštite, čišćenje, popravak  i skladištenje stolarije do ponovne ugradnje. Nakon završetka radova stolarija se ugrađuje na staro mjesto. </t>
  </si>
  <si>
    <t xml:space="preserve">Izrada šablone vijenca između prizemlja i 1.kata  zgrade. Šablonu će pregledati i odobriti predstavnik nadležnog Konzervatorskog odjela. Postupak uključuje čišćenje i eventualnu rekonstrukciju profilacije do izvorne forme te uzimanje uzoraka na očišćenim i retuširanim izvornim dijelovima.  Obračunava se 1 komplet šablona za grubu i finu žbuku, bez obzira na broj pomoćnih šablona zbog duljine profilacije ili izrade posebne šablone za grubu žbuku.       </t>
  </si>
  <si>
    <t>Uklanjanje podnih i zidnih keramičkih pločica na 1.katu u aneksu</t>
  </si>
  <si>
    <t>Uklanjanje podnih keramičkih pločica na 1.katu</t>
  </si>
  <si>
    <t>Pažljivo uklanjanje keramičkih pločica na 1. katu zbog sprezanja međukatne konstrukcije na mjestu gdje su nosači drveni grednici i gdje je pruski strop.  U cijenu je uključen sav rad, materijal, alati i strojevi za štemanje poda, uključujući i utovar, prijevoz i skladištenje materijala do ponovne upotrebe odnosno odlaganje na deponij te takse deponija materijala koji se ne može ponovno upotrijebiti.  Pažljivo ručno uklanjanje pločica.  U cijenu uključeno ručno skidanje pločica, iznošenje, ukrcaj, prijevoz i skladištenje, odnosno odlaganje na legalni deponij sa taksama deponija.</t>
  </si>
  <si>
    <t>Uklanjanje slojeva poda (ispod parketa i keramičkih pločica) na 1. katu do nosive konstrukcije na mjestima gdje će se međukatna konstrukcija ojačavati i s donje i s gornje strane</t>
  </si>
  <si>
    <t>Uklanjanje slojeva poda (ispod parketa i keramičkih pločica) na 1. katu do nosive konstrukcije na mjestima gdje će se međukatna konstrukcija ojačavati i s donje i s gornje strane. U cijenu uključiti sav rad, prijenos i prijevoz na legalni deponij s taksama deponija.</t>
  </si>
  <si>
    <t>Ugradnja FRCM  sustava u dva sloja  (mreže + užad)</t>
  </si>
  <si>
    <t xml:space="preserve">Nabava i ugradnja sustava ojačanja u dva sloja (s unutarnje strane) s mrežom od karbonskih vlakana tipa  te FRG užadi promjera 10 mm od karbonskih vlakna za sidrenje mreže za ojačanje u prethodno pripremljene rupe promjera 14-16 mm dubine 20 cm.                                                                                        Prvo se nanosi sloj bescementnog morta u debljini od 4-5 mm u kojeg se utiskuje mreža dok je mort još svjež. Mreža se na mjestu spojeva mora preklapati najmanje 25 cm u uzdužnom smjeru i najmanje 10 cm u poprečnom smjeru. Nakon ostavljanja mreže nanosi se još jedan sloj morta u debljini od 4-5 mm. Tekstilna armatura izrađena je od ugljičnih vlakana, a matrica je na bazi pucolanskog cementa Ef=170.000 MPa, εfk= 0,65%.                                                                Užad se ugrađuje na spojevima zidova, zidova i lukova, zidova i stropova.  Užad mora biti najmanje duljine od 35 cm, od čega se 20 cm sidri u konstrukciju i priprema impregnacijskom smolom i posipava kvarcnim pijeskom. Užad se sidri kemijskim sredstvom za sidrenje  prema sustavu proizvođača u prethodno izbušenu, ispuhanu i temeljnim premazom tretiranu rupu. Ostatak užadi od 15 cm se ravnomjerno raširi po površini te impregnira i ljepi za površinu ojačanu s mrežom od karbonskih vlakana. U cijenu uključen sav potreban materijal, rad, pomoćna sredstva i transporti. Završni sloj pripremljen za završnu zidarsku obradu. </t>
  </si>
  <si>
    <t>Gletanje i brušenje zidnih ploha  uz prethodno impregniranje primjerenom impregnacijom.</t>
  </si>
  <si>
    <t xml:space="preserve">Gletanje zidnih ploha  uz prethodno impregniranje primjerenom  impregnacijom. Ne gletaju se površine koje će se obložiti keramikom. Zabranjen je početak rada na plohama koje su onečišćene prašinom ili bilo kojim kemijskim sredstvima, ili zidarski nepripremljene za nanošenje glet mase. Stavka se odnosi na  unutarnje prostorije. Osobitu pažnju obratiti na kvalitet (primjenu) sredstva za impregnaciju, način njegove primjene, i čistoću podloge. Ispuna spojeva akrilnim kitom. U cijenu uključen sav, materijal i rad, alati i strojevi za dovršenje stavke.
</t>
  </si>
  <si>
    <r>
      <t xml:space="preserve">Gletanje stropova na svim mjestima gdje nisu spušteni stropovi i gdje će se opeka ostaviti vidljivom. Zabranjen je početak rada na plohama koje su onečišćene prašinom ili bilo kojim kemijskim sredstvima, ili zidarski nepripremljene za nanošenje glet mase. Stavka se odnosi na  unutarnje prostorije. Osobitu pažnju obratiti na kvalitet (primjenu) sredstva za impregnaciju, način njegove primjene, i čistoću podloge. Ispuna spojeva akrilnim kitom. U cijenu uključen sav, materijal i rad, alati i strojevi za dovršenje stavke. </t>
    </r>
    <r>
      <rPr>
        <u/>
        <sz val="11"/>
        <rFont val="Arial Narrow"/>
        <family val="2"/>
        <charset val="238"/>
      </rPr>
      <t>Napomena: Gletanje provesti uz prethodnu konzultaciju s nadležnom Konzervatorskom službom jer se u jednoj prostoriji po naputku nadležnog Konzervatora treba sačuvati povijesni oslik stropa.</t>
    </r>
  </si>
  <si>
    <t>Gletanje i brušenje stropnih ploha uz prethodno impregniranje primjerenom impregnacijom.</t>
  </si>
  <si>
    <t xml:space="preserve">Stavka se odnosi na sve unutarnje prostorije. U cijenu uključen sav, materijal i rad, alati i strojevi za dovršenje stavke. Napomena: Bojanje provesti uz prethodnu konzultaciju s nadležnom Konzervatorskom službom jer se u jednoj prostoriji po naputku nadležnog Konzervatora treba sačuvati povijesni oslik stropa.
</t>
  </si>
  <si>
    <t>Postupak pri sanaciji ovakvih oštećenja je sljedeći:
- uklanjanje slobodnih komadića maltera iz fuga do potrebne dubine,
- ispiranje fuga vodom pod odgovarajućim pritiskom (ne previsokim da ne dođe do oštećenja ostatka maltera),
- sanacija i zaštita traverzi (pjeskarenje, sanacija i bojenje primjerenim zaštitnim i završnim bojama),
- poslije sušenja pristupa se ponovnom zatvaranju fuga i to ručnim putem, ako će podgled stropa biti vidljiv u interijeru ili se fuge zatvaraju špricanim malterom.
U slučaju pojave pukotina primjeniti sanciiju, kao i sanaciju sa ojačanjem. Ako su oštećenja manjeg obima, moguće je zapunjavanjem pukotina smolama ili sanacija FRP trakama, ili izlijevanjem betonske ljuske u visini 6-8 cm (u slučaju da se svodovi ne mogu sanirati smolama ili FRP trakama), a armatura se pričvršćuje tiplima za ciglu uzidane u svod uz prethodno uklanjanje svih slojeva nasipnog materijala. U cijenu uvrstiti sav materijal i rad do potpunog završetka stavke.</t>
  </si>
  <si>
    <t xml:space="preserve">Obloga stropa se sastoji od dvije vatrootporne gips kartonske ploče, svaka debljine 1,25cm (zajedno debljine 2,50 cm), pričvršćenih na drvene grede. Spojevi i glave vijaka za pričvršćenje gips kartonskih ploča se gletuju, komplet pripremljeno za bojanje. Stavkom je obuhvaćen sav potreban rad i materijal, obrada, diktanje rubova akrilnim kitom, mrežica i elementi za pričvršćivanje. 
Rad obavezno uskladiti sa projektima instalacija.
</t>
  </si>
  <si>
    <t xml:space="preserve">Obloga stropa se sastoji od dvije vatrootporne gips kartonske ploče, svaka debljine 1,25cm (zajedno debljine 2,50 cm), pričvršćenih sa potkonstrukcijom. Spojevi i glave vijaka za pričvršćenje gips kartonskih ploča se gletuju, komplet pripremljeno za bojanje. Stavkom je obuhvaćen sav potreban rad i materijal, obrada, diktanje rubova akrilnim kitom, mrežica i elementi za pričvršćivanje. 
Rad obavezno uskladiti sa projektima instalacija.
</t>
  </si>
  <si>
    <t>Zidne plohe u sanitarijama oblažu se do visine 210cm, a čajnoj kuhinji do visine 160cm. Stavkom je obuhvaćena nabava i do gradilišta doprema pločica, ljepila, primjerena masa za fugiranje, križiće, aluminijske kutne letvice i impregnaciju, obavlja cjelokupnu gradilišnu manipulaciju (i gres pločica), ugradbu i detaljno čišćenje prostora u kojem radi, prije početka rada i nakon završetka rada.</t>
  </si>
  <si>
    <t>Stavkom je obuhvaćena nabava i do gradilišta doprema pločica, ljepila, primjerena masa za fugiranje, križiće, aluminijske kutne letvice i impregnaciju, obavlja cjelokupnu gradilišnu manipulaciju (i pločica), ugradbu i detaljno čišćenje prostora u kojem radi, prije početka rada i nakon završetka rada.</t>
  </si>
  <si>
    <t>Stavka podrazumijeva ugradbu sanitarnog silikona na navedenim sudarima. Silikon mora biti primjerene namjene. U cijenu uključena nabava, doprema i sav materijal i rad na ugradbi silikona.</t>
  </si>
  <si>
    <t>Ugradba pločica od terakote na pod u prizemlju oko lifta. Postojeće skinute pločice ugraditi oko lifta, a ako su oštećene i nije ih moguće ugraditi, trebaju biti uzorka i oblika istovjetnog  postojećim pločicama u prizemlju. Stavkom je obuhvaćena nabava i do gradilišta doprema pločica, ljepila, primjerena masa za fugiranje, križići, aluminijske kutne letvice i impregnaciju, obavlja cjelokupnu gradilišnu manipulaciju (i terakota pločica), ugradbu i detaljno čišćenje prostora u kojem radi, prije početka rada i nakon završetka rada.</t>
  </si>
  <si>
    <t>Ugradba pločica od terakote na pod na 1.katu i pod stubišta za podrum. Pločice trebaju biti uzorka i oblika što sličnijem postojećim pločicama u prizemlju, odnosno 1.katu. Moguće ugraditi postojeće pločice na 1.katu. Stavkom je obuhvaćena nabava i do gradilišta doprema pločica, ljepila, primjerena masa za fugiranje, križići, aluminijske kutne letvice i impregnaciju, obavlja cjelokupnu gradilišnu manipulaciju (i terakota pločica), ugradbu i detaljno čišćenje prostora u kojem radi, prije početka rada i nakon završetka rada.</t>
  </si>
  <si>
    <t>Stavkom je obuhvaćena nabava i do gradilišta doprema pločica, ljepila, primjerena masa za fugiranje, križići, aluminijske kutne letvice i impregnaciju, obavlja cjelokupnu gradilišnu manipulaciju (i pločica), ugradbu i detaljno čišćenje prostora u kojem radi, prije početka rada i nakon završetka rada.</t>
  </si>
  <si>
    <t xml:space="preserve">Nabava materijala, izrada i postava opšava oko vijenca krova od pocinčanog lima (HRN C.B4.081 ili jednakovrijedno: ________), debljine 0,55-0,8 mm, iz jednog ili dva dijela, razvijene širine 200cm. Pocinčani lim (sukladno konzervatorima). Ulaganje odgovarajućeg sloja podložne trake kao dodatnog osiguranja od povratne vode.  Stavka uključuje sav pomoćni materijal te sidrene, pričvrsne i montažne elemente potrebne za izvedbu do potpune gotovosti i funkcionalnosti.                                                                        </t>
  </si>
  <si>
    <r>
      <t>Nabava, doprema i ugradnja protupožarnih dimonepropusnih vrata vatrootpornosti T60 (El</t>
    </r>
    <r>
      <rPr>
        <b/>
        <i/>
        <vertAlign val="subscript"/>
        <sz val="11"/>
        <color rgb="FF0070C0"/>
        <rFont val="Arial Narrow"/>
        <family val="2"/>
        <charset val="238"/>
      </rPr>
      <t>2</t>
    </r>
    <r>
      <rPr>
        <b/>
        <i/>
        <sz val="11"/>
        <color rgb="FF0070C0"/>
        <rFont val="Arial Narrow"/>
        <family val="2"/>
        <charset val="238"/>
      </rPr>
      <t>60-C-Sm),  zidarskog otvora 105/205 cm</t>
    </r>
  </si>
  <si>
    <t>Izrada, isporuka i postava protupožarnih, jednokrilnih vrata, vatrootpornosti 60 min. (T60),  zidarskog otvora 105/205 cm, završna obrada furnir. Na spoju dovratnika i zida završni poklopni profil. Vrata istovjetna postojećima.                                                                              Jediničnom cijenom obuhvatiti izradu radioničkog nacrta, sav spojni i pričvrsni materijal kao i potreban propisani okov, kao i sva potrebna kitovanja i dihtovanja u smislu vodonepropusnosti. Sve izvesti prema tehničkom detalju, uputstvima, odabiru i odobrenju nadležnog Konzervatorskog odjela. Mjere obavezno provjeriti na objektu.</t>
  </si>
  <si>
    <t xml:space="preserve">Obračun po komadu kompletno ugrađenih vrata dovedenih do pune funkcionalnosti.
</t>
  </si>
  <si>
    <r>
      <t>Nabava, doprema i ugradnja protupožarnih dimonepropusnih vrata vatrootpornosti T30 (El</t>
    </r>
    <r>
      <rPr>
        <b/>
        <vertAlign val="subscript"/>
        <sz val="11"/>
        <rFont val="Arial Narrow"/>
        <family val="2"/>
        <charset val="238"/>
      </rPr>
      <t>2</t>
    </r>
    <r>
      <rPr>
        <b/>
        <sz val="11"/>
        <rFont val="Arial Narrow"/>
        <family val="2"/>
        <charset val="238"/>
      </rPr>
      <t>30-C-Sm), zidarskog otvora 122/207 cm.</t>
    </r>
  </si>
  <si>
    <t xml:space="preserve">Izrada, isporuka i postava protupožarnih, jednokrilnih vrata, vatrootpornosti 30 min. (T30), zidarskog otvora 122/207 cm, završna obrada drvo. Vrata istovjetna postojećima. Na spoju dovratnika i zida završni poklopni profil. Vrata premazati zaštitnim premazom i lakirati bojom tona istovjetnog postojećoj. 
Jediničnom cijenom obuhvatiti izradu radioničkog nacrta, sav spojni i pričvrsni materijal kao i potreban propisani okov, kao i sva potrebna kitovanja i dihtovanja u smislu vodonepropusnosti. Sve izvesti prema tehničkom detalju, te dogovorima i odobrenjima  nadležnog Konzervatorskog odjela. Mjere obavezno provjeriti na objektu. </t>
  </si>
  <si>
    <r>
      <t>Nabava, doprema i ugradnja protupožarnih dimonepropusnih vrata vatrootpornosti T30 (El</t>
    </r>
    <r>
      <rPr>
        <b/>
        <vertAlign val="subscript"/>
        <sz val="11"/>
        <rFont val="Arial Narrow"/>
        <family val="2"/>
        <charset val="238"/>
      </rPr>
      <t>2</t>
    </r>
    <r>
      <rPr>
        <b/>
        <sz val="11"/>
        <rFont val="Arial Narrow"/>
        <family val="2"/>
        <charset val="238"/>
      </rPr>
      <t>30-C-Sm), zidarskog otvora 134/204 cm.</t>
    </r>
  </si>
  <si>
    <t xml:space="preserve">Izrada, isporuka i postava protupožarnih, jednokrilnih vrata, vatrootpornosti 30 min. (T30), zidarskog otvora 134/204 cm, završna obrada drvo. Vrata istovjetna postojećima. Na spoju dovratnika i zida završni poklopni profil. Vrata premazati zaštitnim premazom i lakirati bojom tona istovjetnog postojećoj. 
Jediničnom cijenom obuhvatiti izradu radioničkog nacrta, sav spojni i pričvrsni materijal kao i potreban propisani okov, kao i sva potrebna kitovanja i dihtovanja u smislu vodonepropusnosti. Sve izvesti prema tehničkom detalju, te dogovorima i odobrenjima  nadležnog Konzervatorskog odjela. Mjere obavezno provjeriti na objektu. </t>
  </si>
  <si>
    <r>
      <t>Nabava, doprema i ugradnja protupožarnih dimonepropusnih vrata vatrootpornosti T30 (El</t>
    </r>
    <r>
      <rPr>
        <b/>
        <vertAlign val="subscript"/>
        <sz val="11"/>
        <rFont val="Arial Narrow"/>
        <family val="2"/>
        <charset val="238"/>
      </rPr>
      <t>2</t>
    </r>
    <r>
      <rPr>
        <b/>
        <sz val="11"/>
        <rFont val="Arial Narrow"/>
        <family val="2"/>
        <charset val="238"/>
      </rPr>
      <t>30-C-Sm), zidarskog otvora 120/207 cm.</t>
    </r>
  </si>
  <si>
    <t xml:space="preserve">Izrada, isporuka i postava protupožarnih, jednokrilnih vrata, vatrootpornosti 30 min. (T30), zidarskog otvora 120/207 cm, završna obrada drvo. Vrata istovjetna postojećima. Na spoju dovratnika i zida završni poklopni profil. Vrata premazati zaštitnim premazom i lakirati bojom tona istovjetnog postojećoj. 
Jediničnom cijenom obuhvatiti izradu radioničkog nacrta, sav spojni i pričvrsni materijal kao i potreban propisani okov, kao i sva potrebna kitovanja i dihtovanja u smislu vodonepropusnosti. Sve izvesti prema tehničkom detalju, te dogovorima i odobrenjima  nadležnog Konzervatorskog odjela. Mjere obavezno provjeriti na objektu. </t>
  </si>
  <si>
    <r>
      <t>Nabava, doprema i ugradnja protupožarnih dimonepropusnih vrata vatrootpornosti T30 (El</t>
    </r>
    <r>
      <rPr>
        <b/>
        <vertAlign val="subscript"/>
        <sz val="11"/>
        <rFont val="Arial Narrow"/>
        <family val="2"/>
        <charset val="238"/>
      </rPr>
      <t>2</t>
    </r>
    <r>
      <rPr>
        <b/>
        <sz val="11"/>
        <rFont val="Arial Narrow"/>
        <family val="2"/>
        <charset val="238"/>
      </rPr>
      <t>30-C-Sm), zidarskog otvora 115/220 cm.</t>
    </r>
  </si>
  <si>
    <t xml:space="preserve">Izrada, isporuka i postava protupožarnih, jednokrilnih vrata, vatrootpornosti 30 min. (T30), zidarskog otvora 115/220 cm, završna obrada drvo. Vrata istovjetna postojećima. Na spoju dovratnika i zida završni poklopni profil. Vrata premazati zaštitnim premazom i lakirati bojom tona istovjetnog postojećoj. 
Jediničnom cijenom obuhvatiti izradu radioničkog nacrta, sav spojni i pričvrsni materijal kao i potreban propisani okov, kao i sva potrebna kitovanja i dihtovanja u smislu vodonepropusnosti. Sve izvesti prema tehničkom detalju, te dogovorima i odobrenjima  nadležnog Konzervatorskog odjela. Mjere obavezno provjeriti na objektu. </t>
  </si>
  <si>
    <r>
      <t>Nabava, doprema i ugradnja protupožarnih dimonepropusnih vrata vatrootpornosti T30 (El</t>
    </r>
    <r>
      <rPr>
        <b/>
        <vertAlign val="subscript"/>
        <sz val="11"/>
        <rFont val="Arial Narrow"/>
        <family val="2"/>
        <charset val="238"/>
      </rPr>
      <t>2</t>
    </r>
    <r>
      <rPr>
        <b/>
        <sz val="11"/>
        <rFont val="Arial Narrow"/>
        <family val="2"/>
        <charset val="238"/>
      </rPr>
      <t>30-C-Sm), zidarskog otvora 106/220 cm.</t>
    </r>
  </si>
  <si>
    <t xml:space="preserve">Izrada, isporuka i postava protupožarnih, jednokrilnih vrata, vatrootpornosti 30 min. (T30), zidarskog otvora 106/220 cm, završna obrada drvo. Vrata istovjetna postojećima. Na spoju dovratnika i zida završni poklopni profil. Vrata premazati zaštitnim premazom i lakirati bojom tona istovjetnog postojećoj. 
Jediničnom cijenom obuhvatiti izradu radioničkog nacrta, sav spojni i pričvrsni materijal kao i potreban propisani okov, kao i sva potrebna kitovanja i dihtovanja u smislu vodonepropusnosti. Sve izvesti prema tehničkom detalju, te dogovorima i odobrenjima  nadležnog Konzervatorskog odjela. Mjere obavezno provjeriti na objektu. </t>
  </si>
  <si>
    <t xml:space="preserve">Izrada, isporuka i ugradnja unutrašnjih dvokrilnih, zaokretnih, punih drvenih vrata, zidarskog otvora 152/220 cm. Vrata istovjetna postojećima. Dovratnici debljine 4,50 cm, drveni i opremljeni gumom protiv udara a sve u dogovoru sa projektantom. Na spoju dovratnika i zida završni poklopni profil. Vrata premazati zaštitnim premazom i lakirati bojom tona istovjetnog postojećoj. 
Jediničnom cijenom obuhvatiti izradu radioničkog nacrta, sav spojni i pričvrsni materijal kao i potreban propisani okov, gumeni odbojnik i lakiranje. Sve izvesti u skladu sa shemama iz projekta, te dogovorima i odobrenjima  nadležnog Konzervatorskog odjela. Mjere obavezno provjeriti na objektu.
</t>
  </si>
  <si>
    <t>11.28.</t>
  </si>
  <si>
    <r>
      <t>Nabava, doprema i ugradnja protupožarnih dimonepropusnih vrata vatrootpornosti T30 (El</t>
    </r>
    <r>
      <rPr>
        <b/>
        <i/>
        <vertAlign val="subscript"/>
        <sz val="11"/>
        <color rgb="FF0070C0"/>
        <rFont val="Arial Narrow"/>
        <family val="2"/>
        <charset val="238"/>
      </rPr>
      <t>2</t>
    </r>
    <r>
      <rPr>
        <b/>
        <i/>
        <sz val="11"/>
        <color rgb="FF0070C0"/>
        <rFont val="Arial Narrow"/>
        <family val="2"/>
        <charset val="238"/>
      </rPr>
      <t>30-C-Sm), zidarskog otvora 80/220 cm.</t>
    </r>
  </si>
  <si>
    <t xml:space="preserve">Izrada, isporuka i postava protupožarnih, jednokrilnih vrata, vatrootpornosti 30 min. (T30), zidarskog otvora 80/220 cm, završna obrada furnir. Vrata istovjetna postojećima. Na spoju dovratnika i zida završni poklopni profil. Vrata premazati zaštitnim premazom i lakirati bojom tona istovjetnog postojećoj. 
Jediničnom cijenom obuhvatiti izradu radioničkog nacrta, sav spojni i pričvrsni materijal kao i potreban propisani okov, kao i sva potrebna kitovanja i dihtovanja u smislu vodonepropusnosti. Sve izvesti prema tehničkom detalju, te dogovorima i odobrenjima  nadležnog Konzervatorskog odjela. Mjere obavezno provjeriti na objektu. </t>
  </si>
  <si>
    <t>11.29.</t>
  </si>
  <si>
    <r>
      <t>Nabava, doprema i ugradnja protupožarnih dimonepropusnih vrata vatrootpornosti T60 (El</t>
    </r>
    <r>
      <rPr>
        <b/>
        <i/>
        <vertAlign val="subscript"/>
        <sz val="11"/>
        <color rgb="FF0070C0"/>
        <rFont val="Arial Narrow"/>
        <family val="2"/>
        <charset val="238"/>
      </rPr>
      <t>2</t>
    </r>
    <r>
      <rPr>
        <b/>
        <i/>
        <sz val="11"/>
        <color rgb="FF0070C0"/>
        <rFont val="Arial Narrow"/>
        <family val="2"/>
        <charset val="238"/>
      </rPr>
      <t>60-C-Sm), zidarskog otvora 80/220 cm.</t>
    </r>
  </si>
  <si>
    <t xml:space="preserve">Izrada, isporuka i postava protupožarnih, jednokrilnih vrata, vatrootpornosti 60 min. (T60), zidarskog otvora 80/220 cm, završna obrada furnir. Vrata istovjetna postojećima. Na spoju dovratnika i zida završni poklopni profil. Vrata premazati zaštitnim premazom i lakirati bojom tona istovjetnog postojećoj. 
Jediničnom cijenom obuhvatiti izradu radioničkog nacrta, sav spojni i pričvrsni materijal kao i potreban propisani okov, kao i sva potrebna kitovanja i dihtovanja u smislu vodonepropusnosti. Sve izvesti prema tehničkom detalju, te dogovorima i odobrenjima  nadležnog Konzervatorskog odjela. Mjere obavezno provjeriti na objektu. </t>
  </si>
  <si>
    <r>
      <t>Nabava, doprema i ugradnja protupožarnih dimonepropusnih vrata vatrootpornosti T60 (El</t>
    </r>
    <r>
      <rPr>
        <b/>
        <i/>
        <vertAlign val="subscript"/>
        <sz val="11"/>
        <color rgb="FF0070C0"/>
        <rFont val="Arial Narrow"/>
        <family val="2"/>
        <charset val="238"/>
      </rPr>
      <t>2</t>
    </r>
    <r>
      <rPr>
        <b/>
        <i/>
        <sz val="11"/>
        <color rgb="FF0070C0"/>
        <rFont val="Arial Narrow"/>
        <family val="2"/>
        <charset val="238"/>
      </rPr>
      <t>60-C-Sm), dimenzija 150/190 cm.</t>
    </r>
  </si>
  <si>
    <t>Izrada, isporuka i postava protupožarnih, dvokrilnih vrata, vatrootpornosti 60 min. (T60), zidarskog otvora 150/190, završna obrada furnir . Na spoju dovratnika i zida završni poklopni profil. Vrata istovjetna postojećima.                                                                              Jediničnom cijenom obuhvatiti izradu radioničkog nacrta, sav spojni i pričvrsni materijal kao i potreban propisani okov, kao i sva potrebna kitovanja i dihtovanja u smislu vodonepropusnosti. Sve izvesti prema tehničkom detalju, uputstvima, odabiru i odobrenju nadležnog Konzervatorskog odjela. Mjere obavezno provjeriti na objektu.</t>
  </si>
  <si>
    <t xml:space="preserve">Izrada, isporuka i ugradnja čeličnih šipki Φ=15 mm za zaštitu otvora duljine okomite šipke 34 cm i horizontalne 84 cm. Zaštita se sastoji od četiri vertikalne i jedne horizontalne šipke. Preko šipki ugrađen čelični okvir sa čeličnom mrežom dimenzija 84/34 cm. Čelična zaštita istovjetna postojećoj.     
Jediničnom cijenom obuhvatiti izradu radioničkog nacrta, sav spojni i pričvrsni materijal. Sve izvesti u skladu sa shemama iz projekta, te dogovorima i odobrenjima  nadležnog Konzervatorskog odjela.  Mjere obavezno provjeriti na objektu.
</t>
  </si>
  <si>
    <t>Izrada doprema i montaža metalnih stepenica koje vode s prvog kata na potkrovlje.
Glavni nosači-tetive izradjeni su od čeličnih profila NP U 200.Na mjestu spoja s AB konstrukcijom glavni nosači medjusobno su spojeni profilima NP U 200 koji ujedno služe i kao veza s osnovnom konstrukcijom.U AB konstrukciju su prethodno ubetonirane čelične ploče na koje se zavari konstrukcija stepenica.
Gazišta su izradjena od prošupljenog čeličnog lima dim. 30x110x3 mm postavljenih okomito na hodnu liniju. Gazišta su s tetivom vezana preko kutnih profila NP L 30/45. Stupići ograde izradjeni su od bešavne cijevi debljine 50mm, isto kao i rukohvat koji je dim. 8x5cm.  Svi elementi konstrukcije stepenica su toplo pocinčani, a završna obrada im je u boji po izboru projektanta.
Ograda je od plosnatih vertikala na razmaku od cca 10 cm, sa nosačima postavljenih na razmaku od 120 cm, koji su zavareni za nosače. Stepenice moraju biti premazane protupožarnim premazom. 
Izvođač je dužan izraditi radionički nacrt i dostaviti ga projektantu na ovjeru. Prije izvedbe izvođač je dužan dati radioničke nacrte. Sve mjere kontrolirati na licu mjesta.</t>
  </si>
  <si>
    <t>Nabava, dobava i ugradnja čeličnog nosača UNP 200 na mjestu probijanja pruskog svoda za lift.  Svi čelični elementi vruće pocinčani i zaštićeni od korozije. Zavareni spojevi izvode se kutnim i/ili sučeonim varovima normalne (II) kvalitete, sve prema propisanoj Tehnologiji zavarivanja uz primjenu odgovarajućeg dodatnog materijala - elektroda. Čelik S 235 - opći konstrukcijski čelik s minimalnom granicom razvlačenja σ0.2 = 235 N/mm2. U jediničnu cijenu uračunat sav potreban materijal s transportom, spojni materijal, osnovni i pomoćni rad i materijal do pune funkcionalne gotovosti stavke  i završno čišćenje nakon izvedbe te protupožarni premaz.</t>
  </si>
  <si>
    <t>Izrada, isporuka i ugradnja protupožarne stolarije.
Jediničnom cijenom obuhvatiti izradu radioničkog nacrta, sav spojni i pričvrsni materijal kao i potrebni propisani okov. Sve izvesti u skladu  sa dogovorima i odobrenjima nadležnog Konzervatorskog odjela. Mjere obavezno provjeriti na objektu.</t>
  </si>
  <si>
    <t>Napomena: Stavka obračunata u građevinsko-obrtničkim radovima:-Stolarski radovi i protupožarna stolarija.</t>
  </si>
  <si>
    <t>Dvocijevni parapetni ventilokonvektor za podnu ugradnju, kučište od galvaniziranog čeličnog lima sa unutarnje strane, maskom, u kompletu sa filterom, izmjenjivačem, 3-brzinskim ventilatorom(low, medium, high) i izoliranom tavicom za odvod kondenzata. Jedinica ima EC motor.</t>
  </si>
  <si>
    <t>Ispitano prema EN 215 ili jednakovrijedno: _________________.</t>
  </si>
  <si>
    <t>Zvučni tlak: 36 dB(A)/ prema DIN 18017-3 ili jednakovrijedno: _________________ // 45 dB(A)</t>
  </si>
  <si>
    <t>Odsisni centrifugalni ventilator za nadžbuknu ugradnju tihe izvedbe, sa filterom, termičkom zaštitom motora, IP X5 zaštitom ili jednakovrijedno:____________________, karakterističnom visokotlačnom krivuljom, jednostavan za montažu, bez potreba za održavanjem.</t>
  </si>
  <si>
    <t>Zvučni tlak: 36 dB(A)/ prema DIN 18017-3  ili jednakovrijedno: _________________   // 45 dB(A)</t>
  </si>
  <si>
    <t xml:space="preserve">Mali sobni/kupaonski ventilator za izbacivanje zraka iz prostorije, otpornim plastičnim kučištem, bijele boje, sa IP X5 zaštitom ili jednakovrijedno:____________________. Motor je dvobrzinski, pogodan za kontinuirani rad, bez potreba za održavanjem. </t>
  </si>
  <si>
    <t xml:space="preserve">Inverterska vanjska jedinica za hlađenje ili grijanje, rashladno sredstvo R32.
Visoko učinkovita, zrakom hlađena kombinirana jedinica kompresora / izmjenjivača topline kao toplinska pumpa za grijanje ili hlađenje, koja se može povezati s najviše 1 unutarnjom jedinicom za istovremeni rad kada se rabi kao pojedinačna jedinica. </t>
  </si>
  <si>
    <t xml:space="preserve">Tih ventilator s unakrsnim protokom, izravnim pogonom i termalnim prekidačem motora. Otvor za ispuh zraka s donje strane. Smjerom protoka zraka upravlja se motornom žaluzinom za usmjeravanje protoka. Ulaz zraka na gornjoj strani putem lako dostupnog i perivog dugotrajnog filtra zraka otpornog na plijesni. Tijekom automatskog rada distribucija zraka automatski se podešava ovisno o načinu rada jedinice. Kada je jedinica isključena, klapna se potpuno zatvara kako prašina ne bi ulazila u jedinicu i kako bi oprema ostala čista. Brzina protoka zraka može se podešavati ručno ili automatski, ovisno o unutarnjoj temperaturi.
Precizno upravljanje hlađenjem pomoću mikroprocesora ovisno o potrebama i optimizirano rashladno sredstvo R32. Izmjenjivač topline izrađen od bakarne cijevi s mehanički spojenim aluminijskim lopaticama. </t>
  </si>
  <si>
    <t>Zatvorena membranska ekspanzjska posuda kruga grijanja /hlađenja, karakteristika 80/3,0/10, komplet sa sigurnosnim ventilom od 10 bara</t>
  </si>
  <si>
    <t xml:space="preserve">Kuglasta slavina                                                                             Kućište: prešano od mjedi Ms 58
Kugla: prešano od mjedi Ms 58,
         dijamantirana i kromirana
Brtva kugle: PTFE
Brtva osovine: PTFE
Ručica: silumin
Kvaliteta kuglastih ventila sukladna je po
DIN 3537 1. dio (propisani broj ciklusa otvaranja je 200 do 3000, zavisno od dimenzije) ili jednakovrijedno:  _________________, tako da se po definiranim postupcima kontrolira u skladu sa DIN 3230 ili jednakovrijedno:  _________________. 
Kuglasti ventil s punim protokom. Upotrebljava se za sve neagresivne medije, kao što su voda, ulje, zrak, nafta, ulja za podmazivanje.
Područje primjene je za temperaturu medija od -30°C do +150°C (voda od 0°C do 110°C) i za tlakove do max. 6300 kPa (63 bar) - prema dijagramu PN-T.
</t>
  </si>
  <si>
    <t>Jediničnom cijenom obuhvaćena nabava, transport do radilišta i istovar, ugradnja opreme, izvedbena dokumentacija (uključujući certifikate za ugrađene sigurnosne komponente), tehnički pregled kod ovlaštene pravne osobe, rasvjeta voznog okna (vodovi i rasvjetna tijela), odvoz i zbrinjavanje otpada (odvoz do odlagališta otpada i reciklažnih dvorišta.</t>
  </si>
  <si>
    <t>Dobava i montaža konzolne WC školjke . Dimenzije školjke su 360 x 530 mm ±4%, izrađena od bijele keramike. Tanka, uklonjiva daska sa sprospuštajućim sistemom. Boja daske bijela. Dobava i montaža montažnog instalacijskog elementa za WC školjku visine ugradnje 112 cm ±4%  s niskošumnim ugradbenim vodokotlićem (s učvršćenjem u pod i u zid) i štednom dvokoličinskom (6/3lit) plastičnom tipkom za aktiviranje ispiranja. Instalacijski  element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t>
  </si>
  <si>
    <t>Dobava i montaža montažnog instalacijskog elementa za umivaonik visine ugradnje 112 cm (s učvršćenjem u pod i u zid). Instalacijski element samonosiv za ugradnju u  suhomontažnu zidnu ili predzidnu konstrukciju obloženu gipskartonskim pločama, komplet s  odvodnim koljenom d50 mm i sifonskom brtvom 44/32 mm, pločom s armaturnim priključcima ½" s uključenom zvučnom izolacijom, vijcima za učvršćenje keramike i svim potrebnim pričvrsnim priborom i spojnim materijalom.</t>
  </si>
  <si>
    <t>Dobava i montaža konzolne WC školjke za osobe smanjene pokretljivosti Dimenzije školjke su 365 x 700 mm ±4%, izrađena od bijele keramike. Tanka, uklonjiva daska sa sprospuštajućim sistemom. Boja daske bijela. Dobava i montaža montažnog elementa za  konzolnu WC školjku, 112 cm, s  ugradbenim vodokotlićem 12 cm (s učvršćenjem u pod i u zid), za osobe s invaliditetom, za oslonce i rukohvate i štednom dvokoličinskom (6/3lit) plastičnom tipkom za aktiviranje ispiranja. Instalacijski  element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t>
  </si>
  <si>
    <t>Dijelovi okna se međusobno spajaju pomoću brtvi ili zavarivanjem čime se osigurava nepropusnost. Cjevovod se spaja na adaptere  okna originalnim spojnicama i brtvama. Okna trebaju biti sukladna prema svim zahtjevima HRN EN 13598-2:2009  ili jednakovrijedno: _________. Okno treba biti ispitano i vodonepropusno u skladu s normom HRN EN 1277  ili jednakovrijedno: _________. Obodna čvrstoča treba biti ispitana prema HRN EN ISO 9969 ili jednakovrijedno: _________. Brtveni elementi moraju biti u skladu s HRN EN 681-1 ili jednakovrijedno: _________. Otpornost kinete na udarac treba biti dokazano prema EN 1411  ili jednakovrijedno: _________. Proračunom je potrebno dokazati otpornost okna na djelovanje uzgona bez dodatnog betoniranja. Stavkom su obuhvaćeni i radovi pri nabavi i ugradnji predgotovljenog  armirano betonskog prstena oko ruba vrha okna, u koji se ugrađuje poklopac, a prema naputcima isporučioca revizijskog okna.Priprema za ugradnju poklopca  veličine  Ø60 cm,  s odgovarajućim    profilom    koji   se   ugrađuje   prilikom montaže predgotovljenog armirano betonskog prstena.  U stavku uključiti i sve ostale radove do potpunog dovršenja posla. Okno ugraditi po točnim naputcima isporučioca i proizvođača.</t>
  </si>
  <si>
    <t>STOLARSKI RADOVI i PROTUPOŽARNA STOLARIJA</t>
  </si>
  <si>
    <t>Glavna automatska sklopka s mogućnošću daljinskog isklopa,160A/50kA,4p</t>
  </si>
  <si>
    <t>Mjerna garnitura - kombi brojilo, koja se  sastoji od:</t>
  </si>
  <si>
    <t>Inst.zašt.prekidač B16A /3P;15kA</t>
  </si>
  <si>
    <t>Inst.zašt.prekidač B16A /1P;15kA</t>
  </si>
  <si>
    <t>Inst.zašt.prekidač B10A /1P;15kA</t>
  </si>
  <si>
    <t>Inst.zašt.prekidač C10A /1P;15kA</t>
  </si>
  <si>
    <t>Inst.zašt.prekidač C6A /1P;15kA</t>
  </si>
  <si>
    <t>Glavna automatska sklopka s mogućnošću daljinskog isklopa,160A/50kA,4p,32A nazivna struja</t>
  </si>
  <si>
    <t>Glavna automatska sklopka s mogućnošću daljinskog isklopa , 160A/50kA,4p,32A nazivna struja</t>
  </si>
  <si>
    <t>Glavna automatska sklopka s mogućnošću daljinskog isklopa, 160A/50kA,4p,32A nazivna struja</t>
  </si>
  <si>
    <t>Podžbukna sklopka 10A,230V po izboru investitora,komplet sa okvirima i ostalim priborom,boja po izboru investitora:</t>
  </si>
  <si>
    <t>Podžbukna utičnica 16A,250V po izboru investitora,komplet sa okvirima i ostalim priborom,boja po izboru investitora:</t>
  </si>
  <si>
    <t>Monofazna utičnica dvopolna, 10A,230V,boja po izboru investitora komplet sa okvirima i ostalim priborom,boja po izboru investitora, za montažu u parapetni kanal koji se postavlja na gornji rub ili uz unutrašnji donji rub radnog stola:</t>
  </si>
  <si>
    <t>Dobava, prijenos i montaža zvučno optimiranih troslojnih polipropilenskih (PP-MD) odvodnih cijevi izrađenih sukladno HRN EN 1451-1:2000, SN4 (S16),ili jednakovrijedno_________________, za vertikalne i horizontalne razvode te priključke sanitarnih predmeta u podu i/ili zidu, s natičnim spajanjem, za zvučno poboljšani sistem odvodnje. Stavka uključuje potreban pričvrsni pribor i originalne obujmice s gumenim uloškom, uključivo potrebni pričvrsni materijal. Cijevi za oduške vertikala i razvode u sanitarnim čvorovima.</t>
  </si>
  <si>
    <t>Dobava, prijenos i montaža tvrdih debelostijenih polipropilenskih (PP-MX) odvodnih cijevi izrađenih sukladno HRN EN 1451-1:2000, ili jednakovrijedno________________, s natičnim spajanjem, za definirani zvučno  izolirani-niskošumni sistem odvodnje. Stavka  uključuje potreban pričvrsni pribor i originalne zvučno izolirane obujmice s gumenim uloškom, uključivo potrebni pričvrsni materijal. Cijevi za glavne vertikale fekalne i oborinske kanalizacije</t>
  </si>
  <si>
    <t xml:space="preserve">Rupe i pukotine na stropu se zapunjavaju što sličnijim materijalom izvornika ili sličnim paropropusnim žbukama koje zadovoljavaju sustave povijesnih žbuka. Treba paziti da novi materijal ne dođe van lakune na zdravi dio zida. U jediničnu cijenu uračunat sav potreban rad i materijal.  </t>
  </si>
  <si>
    <t>Kabina:
svijetle mjere: min. širina 1100 mm, min. dubina 1400 mm, min. visina 2300 mm
vrata: automatska teleskopska vrata, širina min. 900 mm, min. visina 2100 mm
sigurnosno staklo u inox okviru
regulirani pogon vrata, zaštita od udara – svjetlosna zavjesa
obloga stranica: sigurnosno staklo u inox okviru
obloga stropa: dekorativni inox strop sa LED rasvjetom
obloga poda: kamen u obavezi kupca
rasvjeta: LED oko operacionog panela i u kutovima kabine
upravljanje: operacioni panel s mehaničkim tipkalima i reljefnim oznakama                                                                                             ostala oprema: rukohvat, ogledalo, ventilator, telealarm, uređaj za 24 satnu kontrolu nosivih traka, rasvjeta voznog okna, ključ rezervacije vožnje, uređaj za automatsku evakuaciju u najbližu stanicu u slučaju nestanka el. energije,</t>
  </si>
  <si>
    <t>Glavna automatska sklopka s mogućnošću daljinskog isklopa160A/50kA,4p,80A nazivna struja</t>
  </si>
  <si>
    <t xml:space="preserve">Rekonstrukcija srušenih dimnjaka prema izvornom izgledu i obliku od opeke uz protupotresno ojačanje. Prema naputku nadležnog Konzervatorskog odjela dimnjaci i dimovodi iznad podne plohe potkrovlja mogu se izvesti suvremenim modularnim elementima na izvornom položaju unutar tlocrta zgrade. Moguća  je izvedba istim elementima i iznad krovne strehe uz obaveznu završnu obradu plašta od žbuke (obrađeno u drugoj stavci) i u dimenzijama prema izvornom dimnjaku. Dimovodne kanale na izvornim mjestima dimnjaka potrebno je osposobiti te ostaviti mogućnost korištenja dimnjaka u budućnosti.                                                                                       Prvi red ploča postavlja se u produžni mort na izrađenu AB posteljicu. Svi gornji slojevi zidaju se prema uputama koristeći bijeli tankoslojni mort M10.  Dimnjaci se ovijaju FRCM-om te povezuju s krovnom konstrukcijom. U cijenu uključeni rad, materijal i pribor do potpune gotovosti. </t>
  </si>
  <si>
    <t>Nabava, doprema  i ugradnja dizala.
Vrsta dizala: osobno, električno, bez strojarnice;                     Nosivost mase: 630 kg+-5% / 8 osoba,                                                   Brzina vožnje min. 1,0m/s frekvencijski regulirane                                 Visina dizanja: min. 3,55m                                                                                Broj stanica/ulaza: 2/2 (ulazi na istoj strani)                              Signalizacija i moduli: signal potvrde prijema poziva, digitalni LCD pokazivač položaja kabine u kabini i LED pokazivač na svim stanicama, strelice smjera daljnje vožnje, alarm, preopterećenje, nužna rasvjeta                                                                                          Vozno okno:                                                                                          materijal: ostakljena čelična konstrukcija                                  tlocrtne dimenzije: širina 1650 mm, dubina 1750 mm
dubina donjeg dijela: 1100 mm                                                         visina gornjeg dijela: 3700 mm,</t>
  </si>
  <si>
    <t>prozora za odimljavanje na stepeništu potkrovlja suda, sa djelovanjem na elektromotor prozora koji mora otvoriti prozor toliko da se dobije potrebni zračni otvor predviđen elaboratom PPZ.</t>
  </si>
  <si>
    <t>Dobava montaža i spajanje ručnog vatrodojavnog javljača nadžbukne izvedbe vezanog uz centralu za odimljavanje,</t>
  </si>
  <si>
    <t>za montažu na stepenište ispod ASO i na najnižu etažu dotičnog stepeništa</t>
  </si>
  <si>
    <t xml:space="preserve">nadžbukne izvedbe,za montažu na stubište potkrovlja vezanog uz centralu za odimljavanje.  </t>
  </si>
  <si>
    <t>Uklanjanje slojeva poda (ispod parketa) u prizemlju do nosive konstrukcije (bet.ploče gdje je pod na tlu, odnosno do bet. podloge gdje je pod iznad podruma)  zbog izrade hidroizolacije</t>
  </si>
  <si>
    <t>Uklanjanje slojeva poda (ispod parketa) u prizemlju do nosive konstrukcije (bet.ploče gdje je pod na tlu, odnosno do bet. podloge gdje je pod iznad podruma)  zbog izrade hidroizolacije. U cijenu uključiti sav rad, prijenos i prijevoz na legalni deponij s taksama deponija.</t>
  </si>
  <si>
    <t>Uklanjanje slojeva poda  u potkrovlju zbog sprezanja međukatne konstrukcije</t>
  </si>
  <si>
    <t>Uklanjanje slojeva poda u potkrovlju zbog sprezanja međukatne konstrukcije do nosivih drvenih greda. Ako se nakon uklanjanja slojeva utvrdi da je neka greda oštećena potrebno ju je zamijeniti novom. U cijenu uključiti sav rad, prijenos i prijevoz na legalni deponij s taksama deponija.</t>
  </si>
  <si>
    <t>2.28.</t>
  </si>
  <si>
    <t>2.29.</t>
  </si>
  <si>
    <t>5.28.</t>
  </si>
  <si>
    <t xml:space="preserve">Injektiranje spoja između zida i temelja u podrumu  za sprječavanje kapilarne vlage i injektiranje zida u podrumu. </t>
  </si>
  <si>
    <t>Injektiranje spoja između zida i temelja za sprječavanje kapilarne vlage i injektiranje zida u podrumu. Injektirati cijeli podrumski zid. Injektiranje izvršiti na način da zid od opeke u podrumu ostane vidljiv. Presijecanje toka kapilarne vlage u  zidovima od opeke izvodi se gravitacijskim injektiranjem odgovarajućeg sredstva kroz cijevčice fiksirane u bušotine Ø18 - 25 mm u ziđu. Injektiranje se izvodi s unutrašnje strane zidova do punog zasićenja. Broj bušotina se određuje na licu mjesta (8 - 10 kom/m2) u cik-cak rasteru. Bušotine se buše pod kutem 30⁰ - 45⁰. Promjer, nagib i dubina bušotina se prilagođavaju fugama između opeke, debljini zida i veličini opeke. Nakon bušenja iz bušotina se ispuhuje prašina. Nakon vremena potrebnog za završetak umrežavanja injekcijskog sredstva (30 - 60 dana) bušotine se ispunjavaju mortom. Fuge zidova koje ostaju vidljive finalno se ispunjavaju  mortom prema tonu i recepturi projektanta i konzervatora. Prije izvođenja završnih radova na površini zidova potrebno je odstraniti moguće soli zaostale nakon hlapljenja vode iz zidova. Odstranjivanje se izvodi vodom pod tlakom, po mogućnosti toplom vodom</t>
  </si>
  <si>
    <t>Obračun po m2 injektiranog zida.</t>
  </si>
  <si>
    <t>5.29.</t>
  </si>
  <si>
    <t xml:space="preserve">Injektiranje oko objekta radi sprječavanja pristupa vlage na ukopani dio zidova. </t>
  </si>
  <si>
    <t>Injektiranje oko objekta radi sprječavanja pristupa vlage na ukopani dio zidova.  Presijecanje toka kapilarne vlage u  zidovima od opeke izvodi se gravitacijskim injektiranjem odgovarajućeg sredstva kroz cijevčice fiksirane u bušotine Ø18 - 25 mm u ziđu. Injektiranje se izvodi s obje strane zidova do punog zasićenja. Broj bušotina se određuje na licu mjesta (8 - 10 kom/m2) u cik-cak rasteru. Bušotine se buše pod kutem 30⁰ - 45⁰. Promjer, nagib i dubina bušotina se prilagođavaju fugama između opeke, debljini zida i veličini opeke. Nakon bušenja iz bušotina se ispuhuje prašina. Nakon vremena potrebnog za završetak umrežavanja injekcijskog sredstva (30 - 60 dana) bušotine se ispunjavaju mortom.  Prije izvođenja završnih radova na površini zidova potrebno je odstraniti moguće soli zaostale nakon hlapljenja vode iz zidova. Odstranjivanje se izvodi vodom pod tlakom, po mogućnosti toplom vodom.</t>
  </si>
  <si>
    <t>*svu štetu na drugim radovima učinjenu uslijed nepažnje.</t>
  </si>
  <si>
    <t>Odsisni centrifugalni ventilator za podžbuknu ugradnju tihe izvedbe, sa prednjom maskom i filterom, termičkom zaštitom motora, IP X5 zaštitom ili jednakovrijedno: ___________________, karakterističnom visokotlačnom krivuljom, jednostavan za montažu, bez potreba za održavanjem.</t>
  </si>
  <si>
    <t xml:space="preserve">Pocinčana perforirana kabelska trasa s pripadnim nosačima, poklopcima,spojnim komadima,skretnicama i sl. za potrebe jake i slabe struje.Oprema treba sadržavati i skretnice,prijelazne komade,tiplove vijke,konzole i ostalo. </t>
  </si>
  <si>
    <t>Akumulator 12V,18Ah
- zatvoreni tip - bez održavanja</t>
  </si>
  <si>
    <t>Komunikator za generiranje rezervne linije i pozivne funkcije preko PSTN-a i GSM/GPRS-a . 5 programabilnih terminala. 15 minuta za glasovnu poruku. U kompletu metalno kućište.</t>
  </si>
  <si>
    <t>Akumulator 12V 1,3Ah , 
dimenzije:57x43x97mm</t>
  </si>
  <si>
    <t>Step-down modul napajanja sa 24 na 12VDC @1A</t>
  </si>
  <si>
    <t>Podnožje za konvencionalne i adresabilne detektore
- opremljeno sa kontaktom(mostom) koji osigurava neprekinutost linije prilikom skidanja detektora_x000D_</t>
  </si>
  <si>
    <t>Adresabilni ručni javljač požara s izolatorom
- po naredbi iz adresabilne centrale šalje informaciju o stanju javljača_x000D_
- ugrađen autoizolator_x000D_</t>
  </si>
  <si>
    <t>Ulazno-izlazni modul
- 1ulaz, 1izlaz</t>
  </si>
  <si>
    <t>Nadžbukna kutija za module</t>
  </si>
  <si>
    <t>Sitni nespecificirani potrošni materijal_x000D_
- tiple, vide, vezice, instalacijske letvice, gips, patch kabeli, itd….._x000D_</t>
  </si>
  <si>
    <t>Knjiga održavanja sustava za dojavu požara_x000D_</t>
  </si>
  <si>
    <t>Sva komunikacija prije predaje ponude je između Ponuditelja i Naručitelja, a ukoliko je razlika u Općim uvjetima i pojedinim stavkama u troškovinicima, kao mjerodavna uzimat će se stavka troškovnika.</t>
  </si>
  <si>
    <t>Dijelovi okna se međusobno spajaju pomoću brtvi ili zavarivanjem čime se osigurava nepropusnost. Cjevovod se spaja na adaptere  okna originalnim spojnicama i brtvama. Okna trebaju biti sukladna prema svim zahtjevima HRN EN 13598-2:2009, ili jednakovrijedno: _________. Okno treba biti ispitano i vodonepropusno u skladu s normom HRN EN 1277, ili jednakovrijedno: _________. Obodna čvrstoča treba biti ispitana prema HRN EN ISO 9969, ili jednakovrijedno: _________.  Brtveni elementi moraju biti u skladu s HRN EN 681-1, ili jednakovrijedno: _________.  Otpornost kinete na udarac treba biti dokazano prema EN 1411, ili jednakovrijedno: _________.  Proračunom je potrebno dokazati otpornost okna na djelovanje uzgona bez dodatnog betoniranja. Stavkom su obuhvaćeni i radovi pri nabavi i ugradnji predgotovljenog  armirano betonskog prstena oko ruba vrha okna, u koji se ugrađuje poklopac, a prema naputcima isporučioca revizijskog okna. Priprema za ugradnju poklopca  ,  s odgovarajućim    profilom    koji   se   ugrađuje   prilikom betoniranja armirano betonskog prstena.  U stavku uključiti nabavu i ugradbu potrebne armature, svu drvenu oplatu, kao i sve ostale radove do potpunog dovršenja posla.</t>
  </si>
  <si>
    <t>Nabava, doprema i montaža lijevanoželjeznog poklopca s okvirom, dim. Φ 600 mm, bez ventilacijskih otvora, s natpisom KANALIZACIJA, za nazivno opterećenje:</t>
  </si>
  <si>
    <t>Adresabilna vatrodojavna sirena s bljeskalicom , napajanje iz petlje , pogodna i za vanjsku ugradnju,stupanj vodotijesne zaštite IP67 ili jednakovrijedan: ___________, crvene boje.</t>
  </si>
  <si>
    <t xml:space="preserve">Ormar metalni,nadgradni,vodotijesni stupanj zaštite IP54 ili jednakovrijedno______________,sa vratima i bravicama korisnika,okvirnih dimenzija 800x600x250mm, sa slijedećim elementima: </t>
  </si>
  <si>
    <t>Ukoliko ponuditelj smatra da nešto nije jasno i/ili neispravno u projektno-tehničkoj dokumentaciji i/ili troškovniku, tada je ponuditelj dužan kroz postupak javne nabave zatražiti pojašnjenje/dopunu/izmjenu. Podnošenjem ponude ponuditelj potvrđuje da je troškovnik ispravan i jasan te da na temelju iste može izvesti sve potrebne radove do pune funkcionalnosti i uporabljivosti predmetne građevine.</t>
  </si>
  <si>
    <r>
      <t xml:space="preserve">Čišćenje gradilišta tokom radova, a prije početka radova na rušenjima i demontaži. Stavka uključuje sva čišćenja od smeća i otpadnog materijala, kao i ostale nespecificirane radove, zajedno s utovarom, odvozom, istovarom i planiranjem otpadnog materijala na odlagalištu. </t>
    </r>
    <r>
      <rPr>
        <sz val="11"/>
        <color rgb="FFFF0000"/>
        <rFont val="Arial Narrow"/>
        <family val="2"/>
        <charset val="238"/>
      </rPr>
      <t xml:space="preserve">  </t>
    </r>
    <r>
      <rPr>
        <sz val="11"/>
        <rFont val="Arial Narrow"/>
        <family val="2"/>
        <charset val="238"/>
      </rPr>
      <t xml:space="preserve">                           </t>
    </r>
  </si>
  <si>
    <t>Jedna od dvije crpke se nalazi u pričuvi u skladištu.</t>
  </si>
  <si>
    <t xml:space="preserve">Napomena:
Sve stavke ovog troškovnika podrazumijevaju dobavu,montažu i spajanje te dovođenje u pogonsku funkcionalnost.
Izvoditelj radova mora dobaviti opremu definiranu ovim troškovnikom,ali može ponuditi alternativna rješenja istih ili boljih karakteristika,uz pismenu suglasnost Projektanta i Investitora.  </t>
  </si>
  <si>
    <t xml:space="preserve">Dobava, montaža i spajanje nadgradne LED svjetiljke, polikarbonatno kućište, polikarbonatni difuzor, dimenzija  650x87x80mm(±5%), snaga svjetiljke maksimalno 16W, svjetlosni tok svjetiljke minimalno 2500lm, standardna devijacija boje svjetla (SDCM) maksimalno 3, korelirana temperatura nijanse bijelog svjetla 4000K, indeks uzvrata boje minimalno 80, vodotijesni stupanj zaštite IP66 ili jednakovrijedno______________,stupanj zaštite od udara IK08 ili jednakovrijedno______________, električna klasa I, temperaturno područje rada od -20˚C do +40˚C, svjetiljka treba imati izjavu za potvrđivanje CE znaka ili jednakovrijednu izjavu: _______, životni vijek svjetiljke minimalno 100.000 sati pri 70% svjetlosnog toka
</t>
  </si>
  <si>
    <t xml:space="preserve">Dobava, montaža i spajanje ovjesne LED svjetiljke, čelično kućište, polikarbonatni difuzor, dimenzija 1160x187x47mm(±5%), s optikom protiv blještanja UGR&lt;19, snaga svjetiljke maksimalno 52W, svjetlosni tok svjetiljke minimalno 6000lm, standardna devijacija boje svjetla (SDCM) maksimalno 3, korelirana temperatura nijanse bijelog svjetla 4000K, indeks uzvrata boje minimalno 80, vodotijesni stupanj zaštite IP20 ili jednakovrijedno: _________ , stupanj zaštite od udara IK07 ili jednakovrijedno: _________, električna klasa I, svjetiljka treba imati izjavu za potvrđivanje CE znaka ili jednakovrijednu izjavu: _______, , životni vijek svjetiljke minimalno 50.000 sati pri 90% svjetlosnog toka
</t>
  </si>
  <si>
    <t xml:space="preserve">Dobava, montaža i spajanje nadgradne zakretne LED svjetiljke, aluminijsko kućište, polikarbonatni difuzor, dimenzija  Ø100mm(±5%), snaga svjetiljke maksimalno 16W, svjetlosni tok svjetiljke minimalno 2075lm, standardna devijacija boje svjetla (SDCM) maksimalno 2, korelirana temperatura nijanse bijelog svjetla 4000K, indeks uzvrata boje minimalno 80, vodotijesni stupanj zaštite IP20 ili jednakovrijedno: _________, električna klasa I, svjetiljka treba imati ENEC certifikat ili jednakovrijedan certifikat: _________ i izjavu za potvrđivanje CE znaka ili jednakovrijednu izjavu: _______,  životni vijek svjetiljke minimalno 50.000 sati pri 80% svjetlosnog toka
</t>
  </si>
  <si>
    <t xml:space="preserve">Dobava, montaža i spajanje nadgradne LED svjetiljke, aluminijsko kućište, dimenzija  Ø252x200mm(±5%), snaga svjetiljke maksimalno 20.5W, svjetlosni tok svjetiljke minimalno 1750lm, standardna devijacija boje svjetla (SDCM) maksimalno 3, korelirana temperatura nijanse bijelog svjetla 4000K, indeks uzvrata boje minimalno 80, vodotijesni stupanj zaštite IP20 ili jednakovrijedno: _________, električna klasa I, svjetiljka treba imati ENEC certifikat ili jednakovrijedan certifikat : _________ i izjavu za potvrđivanje CE znaka ili jednakovrijednu izjavu: _______, životni vijek svjetiljke minimalno 50.000 sati pri 80% svjetlosnog toka
</t>
  </si>
  <si>
    <t xml:space="preserve">Dobava, montaža i spajanje ovjesne LED svjetiljke, čelično kućište, polikarbonatni difuzor, dimenzija 1160x187x47mm(±5%), s optikom protiv blještanja UGR&lt;19, snaga svjetiljke maksimalno 28W, svjetlosni tok svjetiljke minimalno 3100lm, standardna devijacija boje svjetla (SDCM) maksimalno 3, korelirana temperatura nijanse bijelog svjetla 4000K, indeks uzvrata boje minimalno 80, vodotijesni stupanj zaštite IP20 ili jednakovrijedno: _________, stupanj zaštite od udara IK07 ili jednakovrijedno: _________,električna klasa I, svjetiljka treba imati izjavu za potvrđivanje CE znaka ili jednakovrijednu izjavu: _______,  životni vijek svjetiljke minimalno 50.000 sati pri 90% svjetlosnog toka
</t>
  </si>
  <si>
    <t xml:space="preserve">Dobava, montaža i spajanje nadgradne sigurnosne svjetiljke, kućište napravljeno od bijeloga polikarbonata. Dimenzije 270x119x49mm (±5%). Vodotijesni stupanj zaštite svjetiljke je IP42 ili jednakovrijedno: _________ /stupanj zaštite od udara IK04  ili jednakovrijedno: _________ u skladu sa standardom EN 60598 (s primjenjivim dijelovima standarda) ili jednakovrijedno: _________. Svjetiljka namijenjena za radni napon 220/240VAC, 50/60Hz. Svjetiljka primjerena za rad u trajnom i pripravnom spoju. Svjetiljka primjerena za rad na temperaturi okoline od +5°C do +40°C. Izvor svjetlosti je LED traka, efektivnog svjetlosnog toka minimalno 100lm. Autonomija svjetiljke 3h. Vidljivost piktograma svjetiljke minimalno 20m. Usmjerenje "Lijevo-Desno". Svjetiljka treba imati ENEC certifikat ili jednakovrijedan certifikat : __________ i oznaku za potvrđivanje CE znaka ili jednakovrijednu izjavu: _______, 
</t>
  </si>
  <si>
    <t xml:space="preserve">Dobava, montaža i spajanje nadgradne sigurnosne svjetiljke, kućište napravljeno od bijeloga polikarbonata. Dimenzije 270x119x49mm (±5%). Vodotijesni stupanj zaštite svjetiljke je IP65 ili jednakovrijedno: _________ /stupanj zaštite od udara IK07 ili jednakovrijedno: _________ u skladu sa standardom EN 60598 (s primjenjivim dijelovima standarda) ili jednakovrijedno: _________. Svjetiljka namijenjena za radni napon 220/240VAC, 50/60Hz. Svjetiljka primjerena za rad u trajnom i pripravnom spoju. Svjetiljka primjerena za rad na temperaturi okoline od +5°C do +40°C. Izvor svjetlosti je LED traka, efektivnog svjetlosnog toka minimalno 100lm. Autonomija svjetiljke 3h. Svjetiljka treba imati ENEC certifikat ili jednakovrijedan certifikat : _______ i oznaku za potvrđivanje CE znaka ili jednakovrijednu izjavu: _______, </t>
  </si>
  <si>
    <t xml:space="preserve">Dobava, montaža i spajanje nadgradne zidne sigurnosne svjetiljke, kućište napravljeno od bijeloga polikarbonata. Dimenzije 270x119x49mm (±5%). Vodotijesni stupanj zaštite svjetiljke je IP42 ili jednakovrijedno: _________ /stupanj zaštite od udara IK04 ili jednakovrijedno: _________ u skladu sa standardom EN 60598 (s primjenjivim dijelovima standarda) ili jednakovrijedno: _________. Svjetiljka namijenjena za radni napon 220/240VAC, 50/60Hz. Svjetiljka primjerena za rad u trajnom i pripravnom spoju. Svjetiljka primjerena za rad na temperaturi okoline od +5°C do +40°C. Izvor svjetlosti je LED traka, efektivnog svjetlosnog toka minimalno 100lm. Autonomija svjetiljke 3h. Vidljivost piktogramske naljepnice svjetiljke minimalno 20m. Usmjerenje "Ravno". Svjetiljka treba imati ENEC certifikat ili jednakovrijedan certifikat : _______ i oznaku za potvrđivanje CE znaka ili jednakovrijednu izjavu: _______, </t>
  </si>
  <si>
    <t>UKUPNO GIPS-KARTONSKI RADOVI:</t>
  </si>
  <si>
    <t>UKUPNO KERAMIČARSKI I PARKETARSKI RADOVI:</t>
  </si>
  <si>
    <t>UKUPNO STOLARSKI RADOVI I PROTUPOŽARNA STOLARIJA:</t>
  </si>
  <si>
    <t>BRAVARSKI RADOVI I ČELIČNI ELEMENTI</t>
  </si>
  <si>
    <t>UKUPNO FAZA 1+FAZA 2</t>
  </si>
  <si>
    <t>SVEUKUPNO FAZA 1 + FAZA 2 SA PDV-om</t>
  </si>
  <si>
    <t>KERAMIČARSKI I PARKETARSKI RADOVI</t>
  </si>
  <si>
    <t>NAPOMENA: Stavkama troškovnika je predviđena dobava, transport i montaža navedenih artikala, sav sitni pomoćni i brtveni materijal.</t>
  </si>
  <si>
    <t>2.B.2. Betonski, armirano-betonski i zidarski radovi ukupno :</t>
  </si>
  <si>
    <t>1. INSTALACIJA VENTILATOR KONVEKTORA UKUPNO :</t>
  </si>
  <si>
    <t>2. INSTALACIJA VENTILACIJE UKUPNO :</t>
  </si>
  <si>
    <t>3. INSTALACIJA STROJARNICE UKUPNO :</t>
  </si>
  <si>
    <t>TROŠKOVNIK TERMOINSTALACIJE</t>
  </si>
  <si>
    <t>Ukupno 4.1. NN Kabelski priključak</t>
  </si>
  <si>
    <t>Ukupno 4.2.RAZVODNI UREĐAJI :</t>
  </si>
  <si>
    <t>Ukupno 4.3. RASVJETA :</t>
  </si>
  <si>
    <t xml:space="preserve">Ukupno 4.4. TERMIKA I EMP POGON : </t>
  </si>
  <si>
    <t>Ukupno 4.5. ENERGETSKI KABELI I TRASE :</t>
  </si>
  <si>
    <t>Ukupno 4.6. ISPITIVANJE I MJERENJE :</t>
  </si>
  <si>
    <t>Ukupno 4.7. INSTALACIJA STRUKTURNOG KABLIRANJA (telefon i informatika)</t>
  </si>
  <si>
    <t>Ukupno 4.8. INSTALACIJA SATV-a</t>
  </si>
  <si>
    <t>Ukupno 4.9. INSTALACIJA ASO</t>
  </si>
  <si>
    <t>Ukupno 4.10. GROMOBRANSKA  INSTALACIJA</t>
  </si>
  <si>
    <t>brojila radne energije, brojila jalove energije</t>
  </si>
  <si>
    <t>1A. Oprema i materijal</t>
  </si>
  <si>
    <t>1.B. Radovi i usluge</t>
  </si>
  <si>
    <t>TROŠKOVNIK PROTUPOŽARNA STOLARIJA I ODIMLJAVANJE</t>
  </si>
  <si>
    <t>PROTUPOŽARNA STOLARIJA I ODIMLJAVANJE:</t>
  </si>
  <si>
    <t>TROŠKOVNIK DIZALA</t>
  </si>
  <si>
    <t>DIZALO:</t>
  </si>
  <si>
    <t>sve stavke vatrodojavne instalacije pripadaju FAZI 2</t>
  </si>
  <si>
    <r>
      <t>Volumen zraka: 62 m</t>
    </r>
    <r>
      <rPr>
        <i/>
        <vertAlign val="superscript"/>
        <sz val="10"/>
        <color theme="4"/>
        <rFont val="Arial"/>
        <family val="2"/>
      </rPr>
      <t>3</t>
    </r>
    <r>
      <rPr>
        <i/>
        <sz val="10"/>
        <color theme="4"/>
        <rFont val="Arial"/>
        <family val="2"/>
      </rPr>
      <t xml:space="preserve">/h  </t>
    </r>
  </si>
  <si>
    <r>
      <t>Volumen zraka: minimalno 78 m</t>
    </r>
    <r>
      <rPr>
        <i/>
        <vertAlign val="superscript"/>
        <sz val="10"/>
        <color theme="4"/>
        <rFont val="Arial"/>
        <family val="2"/>
      </rPr>
      <t>3</t>
    </r>
    <r>
      <rPr>
        <i/>
        <sz val="10"/>
        <color theme="4"/>
        <rFont val="Arial"/>
        <family val="2"/>
      </rPr>
      <t>/h</t>
    </r>
  </si>
  <si>
    <r>
      <t xml:space="preserve">F </t>
    </r>
    <r>
      <rPr>
        <i/>
        <sz val="10"/>
        <color theme="4"/>
        <rFont val="Arial"/>
        <family val="2"/>
      </rPr>
      <t>125 mm</t>
    </r>
  </si>
  <si>
    <r>
      <t xml:space="preserve">F </t>
    </r>
    <r>
      <rPr>
        <i/>
        <sz val="10"/>
        <color theme="4"/>
        <rFont val="Arial"/>
        <family val="2"/>
      </rPr>
      <t xml:space="preserve">100 </t>
    </r>
    <r>
      <rPr>
        <i/>
        <sz val="10"/>
        <color theme="4"/>
        <rFont val="Arial"/>
        <family val="2"/>
        <charset val="238"/>
      </rPr>
      <t>mm</t>
    </r>
  </si>
  <si>
    <r>
      <t xml:space="preserve">F </t>
    </r>
    <r>
      <rPr>
        <i/>
        <sz val="10"/>
        <color theme="4"/>
        <rFont val="Arial"/>
        <family val="2"/>
        <charset val="238"/>
      </rPr>
      <t>80 mm</t>
    </r>
  </si>
  <si>
    <r>
      <t>m</t>
    </r>
    <r>
      <rPr>
        <i/>
        <vertAlign val="superscript"/>
        <sz val="10"/>
        <color theme="4"/>
        <rFont val="Arial"/>
        <family val="2"/>
        <charset val="238"/>
      </rPr>
      <t>2</t>
    </r>
  </si>
  <si>
    <t xml:space="preserve">- kapacitet hlađenja:minimalno 3,6 kW </t>
  </si>
  <si>
    <t xml:space="preserve">- kapacitet grijanja:   minimalno 4,0 kW </t>
  </si>
  <si>
    <t>Cirkulacijsla crpka, u izvedbi s mokrim rotorom, s frekventnim pretvaračem ugrađenim na priključnoj kutiji motora crpke i rotorom elektromotora iz permanentnog magneta. Senzori diferencijalnog tlaka su ugrađeni u kućištu crpke.</t>
  </si>
  <si>
    <r>
      <rPr>
        <b/>
        <i/>
        <sz val="8"/>
        <color theme="4"/>
        <rFont val="Arial"/>
        <family val="2"/>
        <charset val="238"/>
      </rPr>
      <t>Napomena 1:</t>
    </r>
    <r>
      <rPr>
        <i/>
        <sz val="8"/>
        <color theme="4"/>
        <rFont val="Arial"/>
        <family val="2"/>
        <charset val="238"/>
      </rPr>
      <t xml:space="preserve">
Potrebno je ishoditi novu energetsku suglasnosti s obzirom na ukupno vršno opterećenje koje za kompletni objekt suda iznosi </t>
    </r>
    <r>
      <rPr>
        <b/>
        <i/>
        <sz val="8"/>
        <color theme="4"/>
        <rFont val="Arial"/>
        <family val="2"/>
        <charset val="238"/>
      </rPr>
      <t>65 kW</t>
    </r>
    <r>
      <rPr>
        <i/>
        <sz val="8"/>
        <color theme="4"/>
        <rFont val="Arial"/>
        <family val="2"/>
        <charset val="238"/>
      </rPr>
      <t xml:space="preserve">  a što će osigurati HEP u okviru svoga Ugovornog troškovnika i nove EES.Potrebno je napomenuti da projektant nije raspolagao o dosadašnjoj postojećoj potrošnji objekta,ali se prema raspoloživim podacima za potrošaće pretpostavlja da nije bila iznad nove izračunate vrijednosti.      Temeljem izdavanja nove EES i posebnih uvjeta definirati će se eventualo novi napojni kabeli kao i ostali uvjeti priključka.</t>
    </r>
  </si>
  <si>
    <r>
      <rPr>
        <b/>
        <i/>
        <sz val="8"/>
        <color theme="4"/>
        <rFont val="Arial"/>
        <family val="2"/>
        <charset val="238"/>
      </rPr>
      <t>Napomena 2</t>
    </r>
    <r>
      <rPr>
        <i/>
        <sz val="8"/>
        <color theme="4"/>
        <rFont val="Arial"/>
        <family val="2"/>
        <charset val="238"/>
      </rPr>
      <t xml:space="preserve">.                                                                                      Glavni napojni kabel od KRO do GRO u slučaju dea postojeći kabel ne zadovoljava ovo opterećenje od </t>
    </r>
    <r>
      <rPr>
        <b/>
        <i/>
        <sz val="8"/>
        <color theme="4"/>
        <rFont val="Arial"/>
        <family val="2"/>
        <charset val="238"/>
      </rPr>
      <t>65 kW</t>
    </r>
    <r>
      <rPr>
        <i/>
        <sz val="8"/>
        <color theme="4"/>
        <rFont val="Arial"/>
        <family val="2"/>
        <charset val="238"/>
      </rPr>
      <t xml:space="preserve">, polaže HEP prema novoj EES, a prema proračunu to bi trebao biti kabel </t>
    </r>
    <r>
      <rPr>
        <b/>
        <i/>
        <sz val="8"/>
        <color theme="4"/>
        <rFont val="Arial"/>
        <family val="2"/>
        <charset val="238"/>
      </rPr>
      <t>XP00A 4x70mm2</t>
    </r>
    <r>
      <rPr>
        <i/>
        <sz val="8"/>
        <color theme="4"/>
        <rFont val="Arial"/>
        <family val="2"/>
        <charset val="238"/>
      </rPr>
      <t xml:space="preserve"> a izmjera će se uraditi na licu mjesta s obzirom na konačne lokacije razdjelnika </t>
    </r>
  </si>
  <si>
    <r>
      <t xml:space="preserve">Ishođenje nove EES za povećanje dodatnue snage od </t>
    </r>
    <r>
      <rPr>
        <b/>
        <i/>
        <sz val="8"/>
        <color theme="4"/>
        <rFont val="Arial"/>
        <family val="2"/>
        <charset val="238"/>
      </rPr>
      <t>65 kW</t>
    </r>
    <r>
      <rPr>
        <i/>
        <sz val="8"/>
        <color theme="4"/>
        <rFont val="Arial"/>
        <family val="2"/>
        <charset val="238"/>
      </rPr>
      <t xml:space="preserve"> prema postojećim cijenama kilovata i ostalih paušalnih dodataka uz obračun snage postojećeg priključka te prema uvjetima i pravilnicima HEP-ODS te prema ugovoru kiji će HEP dostaviti u okviru izdavanja nove EES.                                                          </t>
    </r>
    <r>
      <rPr>
        <b/>
        <i/>
        <sz val="8"/>
        <color theme="4"/>
        <rFont val="Arial"/>
        <family val="2"/>
        <charset val="238"/>
      </rPr>
      <t>Cijena ove stavke je u nadležnosti HEPa</t>
    </r>
  </si>
  <si>
    <t xml:space="preserve">Ormar metalni,nadgradni,vodotijesni stupanj zaštite IP54 ili jednakovrijedno_________________ ,iz dekapiranog lima,obojen bijelim efekt lakom,sa tri sekcije,sa vratima i bravicom svake sekcije po nacrtu,dim. 1400x1200x250mm, sa slijedećim elementima : </t>
  </si>
  <si>
    <t xml:space="preserve">Ormar metalni,ugradni,vodotijesni stupanj zaštite IP40 ili jednakovrijedno______________,četveroredni sa po 24 modula u redu, sa vratima i bravicama korisnika prema nacrtu, dim.770x588x136mm, sa slijedećim elementima : </t>
  </si>
  <si>
    <t xml:space="preserve">Ormar metalni,ugradnivodotijesni stupanj zaštite IP40 ili jednakovrijedno______________,četveroredni sa po 24 modula u redu, sa vratima i bravicama korisnika prema nacrtu, dim.770x588x136mm, sa slijedećim elementima : </t>
  </si>
  <si>
    <t xml:space="preserve">Ormar metalni,ugradni,vodotijesni stupanj zaštite IP40 ili jednakovrijedno______________,troredni sa po 24 modula u redu, sa vratima i bravicama korisnika prema nacrtu, dim.620x588x136mm sa slijedećim elementima : </t>
  </si>
  <si>
    <t xml:space="preserve">Dobava, montaža i spajanje nadgradne LED svjetiljke, čelično kućište, polikarbonatni difuzor, dimenzija 1160x187x47mm(±5%), s optikom protiv blještanja UGR&lt;19, snaga svjetiljke maksimalno 52W, svjetlosni tok svjetiljke minimalno 6000lm, standardna devijacija boje svjetla (SDCM) maksimalno 3, korelirana temperatura nijanse bijelog svjetla 4000K, indeks uzvrata boje minimalno 80, vodotijesni stupanj zaštite IP20 ili jednakovrijedno______________, stupanj zaštite od udara IK07 ili jednakovrijedno______________, električna klasa I, svjetiljka treba imati izjavu za potvrđivanje CE znaka ili jednakovrijednu izjavu: _______,  životni vijek svjetiljke minimalno 50.000 sati pri 90% svjetlosnog toka
</t>
  </si>
  <si>
    <t>Dobava, montaža i spajanje nadgradne zidne LED svjetiljke, aluminijsko kućište, stakleni difuzor, dimenzije 220x120x90mm (±5%), snaga svjetiljke  maksimalno 13W, svjetlosni tok svjetiljke minimalno 910lm,  indeks uzvrata boje minimalno 80, korelirana temperatura nijanse bijelog svjetla 3000K, vodotijesni stupanj zaštite IP65 ili jednakovrijedno______________, stupanj zaštite od udara IK04 ili jednakovrijedno______________, električna klasa I, standardna devijacija boje svjetla (SDCM) maksimalno 3, svjetiljka treba imati izjavu za potvrđivanje CE znaka ili jednakovrijednu izjavu: _______,  životni vijek svjetiljke minimalno 50.000 sati pri 80% svjetlosnog toka
Tip: ______________________________________________
Proizvođač: _______________________________________</t>
  </si>
  <si>
    <t xml:space="preserve">Dobava, montaža i spajanje nadgradne sigurnosne svjetiljke, kućište napravljeno od bijeloga polikarbonata. Dimenzije 270x119x49mm (±5%).Vodotijesni stupanj zaštite svjetiljke je IP42 ili jednakovrijedno______________/stupanj zaštite od udara IK04 u skladu sa standardom EN 60598 (s primjenjivim dijelovima standarda) ili jednakovrijedno: ____________. Svjetiljka namijenjena za radni napon 220/240VAC, 50/60Hz. Svjetiljka primjerena za rad u trajnom i pripravnom spoju. Svjetiljka primjerena za rad na temperaturi okoline od +5°C do +40°C. Izvor svjetlosti je LED traka, efektivnog svjetlosnog toka minimalno 100lm. Autonomija svjetiljke 3h. Svjetiljka treba imati ENEC certifikat ili jednakovrijedan certifikat: ________ i oznaku za potvrđivanje CE znaka ili jednakovrijednu izjavu: _______, 
</t>
  </si>
  <si>
    <r>
      <t xml:space="preserve">Dvostruki parapetni plastični kanal </t>
    </r>
    <r>
      <rPr>
        <b/>
        <i/>
        <sz val="8"/>
        <color theme="4"/>
        <rFont val="Arial"/>
        <family val="2"/>
        <charset val="238"/>
      </rPr>
      <t>(za jaku i slabu struju),</t>
    </r>
    <r>
      <rPr>
        <i/>
        <sz val="8"/>
        <color theme="4"/>
        <rFont val="Arial"/>
        <family val="2"/>
        <charset val="238"/>
      </rPr>
      <t xml:space="preserve"> sa poklopcima i pregradama i završetcima, </t>
    </r>
    <r>
      <rPr>
        <b/>
        <i/>
        <sz val="8"/>
        <color theme="4"/>
        <rFont val="Arial"/>
        <family val="2"/>
        <charset val="238"/>
      </rPr>
      <t>dužine 1m</t>
    </r>
    <r>
      <rPr>
        <i/>
        <sz val="8"/>
        <color theme="4"/>
        <rFont val="Arial"/>
        <family val="2"/>
        <charset val="238"/>
      </rPr>
      <t xml:space="preserve">,(ako su originalne dužine 2m kanali se moraju kidati na 1m), standardnih  dimenzija 53x165mm (v x š) i sa svim ostalim priborom </t>
    </r>
    <r>
      <rPr>
        <b/>
        <i/>
        <sz val="8"/>
        <color theme="4"/>
        <rFont val="Arial"/>
        <family val="2"/>
        <charset val="238"/>
      </rPr>
      <t>za polaganje jakostrujnih i slabostrujnih instalacija na rubu ili ispod radnog stola,</t>
    </r>
    <r>
      <rPr>
        <i/>
        <sz val="8"/>
        <color theme="4"/>
        <rFont val="Arial"/>
        <family val="2"/>
        <charset val="238"/>
      </rPr>
      <t xml:space="preserve"> sve prema specifikaciji za jedan dvometarski kanal.Troškovnikom se daje broj dvometarskih kanala a s obzirom na broj obuhvaćenih radnih stolova (26),kanale će trebati kidati na pola, ako  su originalno od 2m.</t>
    </r>
  </si>
  <si>
    <t>Kabel PPOOY 5x25mm² (GRO - RSI)</t>
  </si>
  <si>
    <t>Kabel PPOOY 5x16mm² (GRO-RPR;RK i RPO)</t>
  </si>
  <si>
    <t>Kabel (N)HXH 180/E60 3x6mm² (GRO-RL)</t>
  </si>
  <si>
    <t>Spajanje na postojeću elektroničko komunikacijsku infrastrukturu koncesionara koja se već nalazi na području objekta a u skladu sa Pravilnikom  o načinu i uvjetima određivanja zone EKI i druge povezane opreme.U slučaju potrebe za izmicanjem EKI,potrebno je od koncesionara zatražiti dodatne podatke o trasama i kapacitetima postojeće svjetlovodne mreže i smjernice za izradu projekta izmicanja EKI.                                                                                                                Postojeći uvodni telefonski ormarić GRT za priključak na TK mrežu, potrebno je povezati s novim komunikacijskim ormarom  KO1 sa paričnim telefonskim kabelom i pomoću novog multimode optic kabela odgovarajućeg kapaciteta.Kabele je potrebno spojiti na nove telefonsku reglete koja će se montirati na odgovarajuće nosače.</t>
  </si>
  <si>
    <r>
      <t xml:space="preserve">Dobava, isporuka i montaža novog  informatičko-komunikacijskog ormarića </t>
    </r>
    <r>
      <rPr>
        <b/>
        <i/>
        <sz val="8"/>
        <color theme="4"/>
        <rFont val="Arial"/>
        <family val="2"/>
        <charset val="238"/>
      </rPr>
      <t>KO1</t>
    </r>
    <r>
      <rPr>
        <i/>
        <sz val="8"/>
        <color theme="4"/>
        <rFont val="Arial"/>
        <family val="2"/>
        <charset val="238"/>
      </rPr>
      <t xml:space="preserve"> koji se postavlja u prostor servera na nivou 1.kata.Ormar sadrži  </t>
    </r>
    <r>
      <rPr>
        <b/>
        <i/>
        <sz val="8"/>
        <color theme="4"/>
        <rFont val="Arial"/>
        <family val="2"/>
        <charset val="238"/>
      </rPr>
      <t xml:space="preserve">40 novo predviđenih </t>
    </r>
    <r>
      <rPr>
        <i/>
        <sz val="8"/>
        <color theme="4"/>
        <rFont val="Arial"/>
        <family val="2"/>
        <charset val="238"/>
      </rPr>
      <t xml:space="preserve">telefonsko/ informatičkih priključaka i </t>
    </r>
    <r>
      <rPr>
        <b/>
        <i/>
        <sz val="8"/>
        <color theme="4"/>
        <rFont val="Arial"/>
        <family val="2"/>
        <charset val="238"/>
      </rPr>
      <t>2 priključka za bezžično pristupne točke</t>
    </r>
    <r>
      <rPr>
        <i/>
        <sz val="8"/>
        <color theme="4"/>
        <rFont val="Arial"/>
        <family val="2"/>
        <charset val="238"/>
      </rPr>
      <t xml:space="preserve"> za internet a konačni broj  će zavisiti o stvarnim potrebama investitora. KO1 se povezuje na postojeću infrastrukturu u objektu na način kako je opisano u st.4.7.1. KO1 se predviđa dim. 600x600x1970mm (širxdubxvis),19",42U, sa odvojenim bočnim stranama, sa sabirnicom uzemljenja i kabelskim uvodom sa četkom te sa staklenim vratima sa ključem a od osnovne opreme bi sadržavao:</t>
    </r>
  </si>
  <si>
    <r>
      <t xml:space="preserve">Dobava, isporuka i montaža novog  informatičko-komunikacijskog ormarića </t>
    </r>
    <r>
      <rPr>
        <b/>
        <i/>
        <sz val="8"/>
        <color theme="4"/>
        <rFont val="Arial"/>
        <family val="2"/>
        <charset val="238"/>
      </rPr>
      <t>KO2</t>
    </r>
    <r>
      <rPr>
        <i/>
        <sz val="8"/>
        <color theme="4"/>
        <rFont val="Arial"/>
        <family val="2"/>
        <charset val="238"/>
      </rPr>
      <t xml:space="preserve"> koji se postavlja u prostor priručnog arhiva na nivou 2.kata.Ormar sadrži  </t>
    </r>
    <r>
      <rPr>
        <b/>
        <i/>
        <sz val="8"/>
        <color theme="4"/>
        <rFont val="Arial"/>
        <family val="2"/>
        <charset val="238"/>
      </rPr>
      <t xml:space="preserve">66 novo predviđena </t>
    </r>
    <r>
      <rPr>
        <i/>
        <sz val="8"/>
        <color theme="4"/>
        <rFont val="Arial"/>
        <family val="2"/>
        <charset val="238"/>
      </rPr>
      <t xml:space="preserve">telefonsko/ informatička priključaka i </t>
    </r>
    <r>
      <rPr>
        <b/>
        <i/>
        <sz val="8"/>
        <color theme="4"/>
        <rFont val="Arial"/>
        <family val="2"/>
        <charset val="238"/>
      </rPr>
      <t>4 priključka za bezžično pristupne točke</t>
    </r>
    <r>
      <rPr>
        <i/>
        <sz val="8"/>
        <color theme="4"/>
        <rFont val="Arial"/>
        <family val="2"/>
        <charset val="238"/>
      </rPr>
      <t xml:space="preserve"> za internet a konačni broj  će zavisiti o stvarnim potrebama investitora. KO2 se povezuje na KO1 pomoću optičkog kabela Multimode OM3 12 niti 50/125µm, kabela 4x U/FTP Cat 6.A i telefonskog kabela            J-Y(ST) Y (Ti44) 50x2x0,6. KO2 se također predviđa dim. 600x600x1970mm (širxdubxvis),19",42U, sa odvojenim bočnim stranama, sa sabirnicom uzemljenja i kabelskim uvodom sa četkom te sa staklenim vratima sa ključem a od osnovne opreme bi sadržavao:</t>
    </r>
  </si>
  <si>
    <t>Kabel informatički Cat 6 STP 4x2AWG 24</t>
  </si>
  <si>
    <t xml:space="preserve">Telefonska-informatička utičnica za ugradnju u zid, cat 6 STP 10Gb RJ45                                                           </t>
  </si>
  <si>
    <t>Telefonska-informatička utičnica cat 6 STP 10Gb RJ45 sa svim okvirima i opremom za ugradnju u parapetni kanal koji se montira uz radni stol a što je objašnjeno u specifikaciji u dijelu troškovnika jake struje.</t>
  </si>
  <si>
    <t xml:space="preserve">Dovodni i međuspojni telefonsko-informatički optički multimode kabel sa 12 niti 50/125µm, kabel 4x U/FTP Cat 6.A i telefonski kabel J-Y(ST) Y (Ti44) 50x2x0,6 u odgovarajućim cijevima - sve po m 50
</t>
  </si>
  <si>
    <r>
      <t>Napomena:</t>
    </r>
    <r>
      <rPr>
        <i/>
        <sz val="8"/>
        <color theme="4"/>
        <rFont val="Arial"/>
        <family val="2"/>
        <charset val="238"/>
      </rPr>
      <t xml:space="preserve"> Predviđeno je da se novi SATV priključci izvedu na postojeći sustav. U slučaju da je nedovoljan kapacitet postojećeg sustava u projektu se predlaže rješenje sa novim multi-switch sustavom i opremom kako slijedi:</t>
    </r>
  </si>
  <si>
    <r>
      <rPr>
        <b/>
        <i/>
        <u/>
        <sz val="8"/>
        <color theme="4"/>
        <rFont val="Arial"/>
        <family val="2"/>
        <charset val="238"/>
      </rPr>
      <t>Napomena:</t>
    </r>
    <r>
      <rPr>
        <i/>
        <sz val="8"/>
        <color theme="4"/>
        <rFont val="Arial"/>
        <family val="2"/>
        <charset val="238"/>
      </rPr>
      <t xml:space="preserve"> Osim navedenih 7 kom TV utičnica još 2 kom TV utičnica se nalazi u podnim kutijama u objektu, a što je obuhvaćeno u specifikaciji istih u u dijelu troškovnika jake struje.</t>
    </r>
  </si>
  <si>
    <t xml:space="preserve">Protupožarni ormar s ugrađenim zaokretnim djelomično ostakljenim vratima, cijeli u klasi T60
- izrada od čeličnog pocinčanog lima
- završna obrada plastifikacijom u boji RAL kataloga po specifika
- ostakljena vrata izvedena su protupožarnim staklom u klasi F60, debljine 21cm
- ugrađena protupožarna brava po DIN-18250 ili jednakovrijedna: ______ i cilindar sa tri ključa
- certificiran po ovlaštenim ustanovama u RH
- približne dimenzije 80x80x25 cm
</t>
  </si>
  <si>
    <t>Analogno-adresabilni optički detektor s izolatorom
- automatsko adresiranje s centrale
- trobojna LED signalizacija: crveno za alarm; zeleno bljeskajuće za standby (opcija) i za identifikaciju nakon
ručne aktivacije sa centrale; žuto za problem (greška ili visoki nivo onečišćenja u optičkoj komori detektora)
- automatsko prepoznavanje prisutnosti paralelnog indikatora prorade detektora
- kompenzacija „drifta“ (onečišćenja) optičkih senzora uzrokovana nečistoćom u optičkoj komori
- potpuna dijagnostika: uvid u nivo onečišćenja optičke komore detektora i verifikacija realnih vrijednosti
- memorija vrijednosti dima i temperature izmjerenih 5 minuta prije posljednjeg alarma
- bypass kontakt na podnožju osigurava kontinuitet ožičenja u slučaju skidanja detektora
- optički detektor dima koji radi na principu Tyndallovog efekta (raspršenje svjetlosti) te omogućuje vrlo ranu
detekciju i signalizaciju požara
- detekcija širokog spektra čestica dima uglavnom generiranih požarom
- optička komora novog dizajna sa zabrtvljenim gornjim dijelom i zaštitnom mrežicom od 500μm za sprečavanje ulaska insekata i prašine osigurava visoku otpornost na lažne alarme
- stupanj osjetljivosti se može podesiti (0.08dB/m, 0.10dB/m, 0.12dB/m, 0.15dB/m)
- napajanje 19-30Vdc
- dimenzije: visina s podnožjem 46mm, promjer 110mm
- potrošnja standby 200 μA
- potrošnja alarm max.10mA
- radna temperatura -5°C + 40°C</t>
  </si>
  <si>
    <t>Analogno-adresabilni optičko-termički vatrodojavni detektor s izolatorom
- automatsko adresiranje s centrale
- trobojna LED signalizacija: crveno za alarm; zeleno bljeskajuće za standby (opcija) i za identifikaciju nakon
ručne aktivacije sa centrale; žuto za problem (greška ili visoki nivo onečišćenja u optičkoj komori detektora)
- automatsko prepoznavanje prisutnosti paralelnog indikatora prorade detektora
- kompenzacija „drifta“ (onečišćenja) optičkih senzora uzrokovana nečistoćom u optičkoj komori
- potpuna dijagnostika: uvid u nivo onečišćenja optičke komore detektora i verifikacija realnih vrijednosti
- memorija vrijednosti dima i temperature izmjerenih 5 minuta prije posljednjeg alarma
- bypass kontakt na podnožju osigurava kontinuitet ožičenja u slučaju skidanja detektora
- Plus Mode (tvornički podešen): detektor će javiti alarm kada mjerena vrijednosti dima prijeđe podešenu vrijednost  ili kada mjerena vrijednost temperature prijeđe podešenu vrijednost
- u slučaju porasta temperature osjetljivost detekcije dima se podešava na maksimalnu vrijednost
- OR mode: detektor će javiti alarm kada mjerena vrijednosti dima prijeđe podešenu vrijednost ili kada mjerena
vrijednost temperature prijeđe podešenu vrijednost
- AND mode: detektor će pokrenuti alarm samo u slučaju kada izmjerene vrijednost dima i topline prijeđu postavljeni prag istovremeno
- SMOKE mode
- napajanje 19-30Vdc
- dimenzije: visina s podnožjem 54mm, promjer 110mm
- potrošnja standby 200 μA, potrošnja alarm max.10mA
- radna temperatura -5°C + 40°C</t>
  </si>
  <si>
    <t>Odstojnik za nadžbuknu ugradnju detektora
- za montažu ispod podnožja</t>
  </si>
  <si>
    <t>Oklopljeni vatrootporni kabel JB-H(St)H E30  2 x 2x 0.8mm 
- crvene boje
- samogasiva PVC izolacija
- bezhalogeni, malodimni</t>
  </si>
  <si>
    <t>Bezhalogeni energetski i signalni kabel NHXH FE180/E30 
- poboljšanih svojstava za slučaj požara s očuvanom funkcionalošću 30 minuta
- konstrukcija kabela: 3x1,5 mm2
- bez halogena, bez ispuštanja otrovnih i korozivnih plinova u slučaju požara
- reducirana gustoća dima u slučaju požara
- ne širi plamen u okomitom snopu kabela
- očuvana električna funkcija sustava u zadanom vremenu</t>
  </si>
  <si>
    <r>
      <t xml:space="preserve">Bezhalogeni vatrodojavni instalacijski kabel SAS0215HFAAH
- poboljšanih svojstava za slučaj požara s očuvanom funkcionalnošću 30 minuta
- </t>
    </r>
    <r>
      <rPr>
        <b/>
        <i/>
        <sz val="11"/>
        <color theme="4"/>
        <rFont val="Calibri"/>
        <family val="2"/>
        <charset val="238"/>
      </rPr>
      <t>konstrukcija kabela: 2x1,5 mm2</t>
    </r>
    <r>
      <rPr>
        <i/>
        <sz val="11"/>
        <color theme="4"/>
        <rFont val="Calibri"/>
        <family val="2"/>
        <charset val="238"/>
        <scheme val="minor"/>
      </rPr>
      <t xml:space="preserve">
- bez halogena, bez ispuštanja otrovnih i korozivnih plinova u slučaju požara
- reducirana gustoća dima u slučaju požara
- ne širi plamen u okomitom snopu kabela
</t>
    </r>
  </si>
  <si>
    <t>Nabava, doprema i montaža  troslojnih aluminijsko - plastičnih cijevi sa spajanjem "Press" spojnicama, uključivo sve potrebne "Press" spojne elemente (spojnice, redukcije, T komade, proturne cijevi ...) i potrebni pričvrsni i ovjesni materijal. Cijevi se montiraju ispod stropa sa potrebni ovješanjem o konstrukciju, u zidne usjeke ili pregradne elemente ili u betonske podloge.Stavkom su obuhvaćeni svi radovi potrebni za njihovu pravilnu montažu: potreban materijal za spajanje i ovješenje, te zaštitne cijevi sa brtvenim materijalom za mjesta prolaza instalacije vodovoda kroz konstruktivne zidove i po potrebi priručna skela.(svi razvodi sanitarne potrošne vode u objektu)</t>
  </si>
  <si>
    <t xml:space="preserve">Nabava, doprema i montaža zidnog protupožarnog hidranta 50 mm u limenoj kutiji iz inoxa, dim. 50x50x14 cm s 15 m gumiranog crijeva i univerzalnom mlaznicom, za podžbuknu ugradnju. Prednja strana hidranta su puna limena vrata iz inoxa. </t>
  </si>
  <si>
    <r>
      <t>Iskop rova za polaganje kanalizacijskih cijevi cijevi u materijalu tla A, B i C kategorije dubine do 1,50 m, širina rova 80 cm. Točna količina iskopanog materijala određene kategorije utvrdit će se na terenu prilikom samog iskopa. Obračun količina iskopa izvršen s pretviđenim nagibom pokosam 1:5. Stavka obuhvaća iskop zemljanog rova, sa pravilnim zasjecanjem bočnih strana. Materijal iz iskopa odbacivati na udaljenost 1,0 m od ruba rova. U stavci uključeno eventualno potrebno razupiranje za spriječavanje odronjavanja bočnih strana kanala. Obračun po m</t>
    </r>
    <r>
      <rPr>
        <vertAlign val="superscript"/>
        <sz val="11"/>
        <rFont val="Arial Narrow"/>
        <family val="2"/>
      </rPr>
      <t>3</t>
    </r>
    <r>
      <rPr>
        <sz val="11"/>
        <rFont val="Arial Narrow"/>
        <family val="2"/>
      </rPr>
      <t xml:space="preserve"> iskopanog materijala u sraslom stanju i to A,B,C kategorije prema stvarnom stanju. </t>
    </r>
  </si>
  <si>
    <r>
      <t>Obračun po m</t>
    </r>
    <r>
      <rPr>
        <vertAlign val="superscript"/>
        <sz val="11"/>
        <rFont val="Arial Narrow"/>
        <family val="2"/>
      </rPr>
      <t>3</t>
    </r>
    <r>
      <rPr>
        <sz val="11"/>
        <rFont val="Arial Narrow"/>
        <family val="2"/>
      </rPr>
      <t>.</t>
    </r>
  </si>
  <si>
    <r>
      <t>m</t>
    </r>
    <r>
      <rPr>
        <vertAlign val="superscript"/>
        <sz val="11"/>
        <rFont val="Arial Narrow"/>
        <family val="2"/>
      </rPr>
      <t>3</t>
    </r>
  </si>
  <si>
    <r>
      <t>Obračun po m</t>
    </r>
    <r>
      <rPr>
        <vertAlign val="superscript"/>
        <sz val="11"/>
        <rFont val="Arial Narrow"/>
        <family val="2"/>
      </rPr>
      <t>2</t>
    </r>
    <r>
      <rPr>
        <sz val="11"/>
        <rFont val="Arial Narrow"/>
        <family val="2"/>
      </rPr>
      <t>.</t>
    </r>
  </si>
  <si>
    <r>
      <t>m</t>
    </r>
    <r>
      <rPr>
        <vertAlign val="superscript"/>
        <sz val="11"/>
        <color indexed="8"/>
        <rFont val="Arial Narrow"/>
        <family val="2"/>
      </rPr>
      <t>2</t>
    </r>
  </si>
  <si>
    <r>
      <t>Izvedba nasipa od kamenog  materijala iz iskopa,  s planiranjem   i zbijanjem. Nasip se izvodi i zbija u slojevima debljine do 30 cm. Traženi modul zbijenosti M</t>
    </r>
    <r>
      <rPr>
        <vertAlign val="subscript"/>
        <sz val="11"/>
        <rFont val="Arial Narrow"/>
        <family val="2"/>
      </rPr>
      <t>E</t>
    </r>
    <r>
      <rPr>
        <sz val="11"/>
        <rFont val="Arial Narrow"/>
        <family val="2"/>
      </rPr>
      <t>=50 N/mm</t>
    </r>
    <r>
      <rPr>
        <vertAlign val="superscript"/>
        <sz val="11"/>
        <rFont val="Arial Narrow"/>
        <family val="2"/>
      </rPr>
      <t>2</t>
    </r>
    <r>
      <rPr>
        <sz val="11"/>
        <rFont val="Arial Narrow"/>
        <family val="2"/>
      </rPr>
      <t xml:space="preserve"> treba dokazati ispitivanjem kružnom pločom Φ 30 cm.</t>
    </r>
  </si>
  <si>
    <t>Linearni koeficijent istezanja 2,3 x 10-5[K-1]
max. pogonska temperatura 95°C (kratkotrajno 110°C)
max. pogonski tlak 10 bar
Površinska hrapavost (prema Prandtl-Colebrook) l= 0,007 mm.</t>
  </si>
  <si>
    <t>f  20 x 2,0 mm</t>
  </si>
  <si>
    <t>f  26 x 3,0 mm</t>
  </si>
  <si>
    <t xml:space="preserve">Povratni ventil od mesinga, poniklana brtvljenje vretena pomoću O-prstena
Univerzalni kolčak za navojnu cijev i pomoću steznog seta za kalibrirane cijevi iz mekog čelika, bakrene cijevi i višeslojne cijevi
Priključak ogrjevnog tijela s koničnim brtvljenjem.
Max. pogonska temperatura 120 °C                                    
 Max. pogonski tlak 10 bar </t>
  </si>
  <si>
    <r>
      <t>Hidraulička skretnica izrađena iz kvadratne cijevi, protoka minimalno 20 m</t>
    </r>
    <r>
      <rPr>
        <i/>
        <vertAlign val="superscript"/>
        <sz val="11"/>
        <color theme="4"/>
        <rFont val="Arial Narrow"/>
        <family val="2"/>
      </rPr>
      <t>3</t>
    </r>
    <r>
      <rPr>
        <i/>
        <sz val="11"/>
        <color theme="4"/>
        <rFont val="Arial Narrow"/>
        <family val="2"/>
      </rPr>
      <t>/h. Svi priključci s prirubničkim spojem. Priključci primarnog i potrošačkog kruga NO 80 smješteni nasuprotno s bočnih strana. Priključci za odzračivanje (gornji) te ispiranje/punjenje/pražnjenje (donji) R¾". Antikorozivno zaštićen temeljnom bojom. Izolacija od EPS 25 mm (prema DIN 4102-B2 ) ili jednakovrijedno:  _________________) sa oplatom od pocinčanog lima 0.8 mm.</t>
    </r>
  </si>
  <si>
    <r>
      <t>Q = minimalno 17,5 m</t>
    </r>
    <r>
      <rPr>
        <i/>
        <vertAlign val="superscript"/>
        <sz val="11"/>
        <color theme="4"/>
        <rFont val="Arial Narrow"/>
        <family val="2"/>
      </rPr>
      <t>3</t>
    </r>
    <r>
      <rPr>
        <i/>
        <sz val="11"/>
        <color theme="4"/>
        <rFont val="Arial Narrow"/>
        <family val="2"/>
      </rPr>
      <t>/h</t>
    </r>
  </si>
  <si>
    <t>Centrala za dojavu požara sa dvije petlje, LCD displayom i upravljačkim panelom, 
- proširiva do 8 petlji
- do 240 uređaja u petlji
- obavezno podešavanje osjetljivosti svih javljača sa centrale u ne manje od dva automatska režima (dnevni i noćni)
- funkcija automatskog testa detektora
- podržava spajanje do 14 izdvojenih upravljačkih panela
- podržava 2-žično ili 4-žično ožićenje sustava
- 3 nadzirana NAC izlaza za razne aplikacije
- 1 NAC alarmni izlaz, 1 NAC izlaz za grešku
- 1 relejni izlaz za alarm, 1 relejni izlaz za grešku
- 1 napajački izlaz za napajanje vanjskih uređaja, 24Vdc, 1 resetabilni izlaz, 24Vdc
- RS485 sučelje za izdvojene upravljačke panele i napajače sa RS485 vezom
- moguće upravljanje centralama za gašenje putem RS485 veze
- RS232 konektor za programiranje putem PC-a
- pristup na 2 razine (po EN54 normi ili jednakovrijedno: ________)
- samoadresiranje i samoaktivacija svih elemenata na petlji s centrale
- test efikasnosti baterije, ugrađena zujalica
- ugrađeno napajanje 27.6Vdc, 4A, potrošnja 90mA
- moguć smještaj 2 baterije 12Vdc, 18Ah
- mogućnost umrežavanja u HorNet ili jednakovrijednu mrežu________________ do 30 centrala
- podržava protokol Iris ili jednakovrijedno: _______ i/ili Enea ili jednakovrijedno: _______ i/ili Apollo ili jednakovrijedno: ___________ 
- Emergency54 tehnologija omogućava proslijeđivanje alarma i u slučaju zatajenja procesora centrale
- EN54-2/EN54-4 certifikat ili jednakovrijedan: _________, EN12094-1 certifikat za funkciju gašenja ili jednakovrijedan: _____________</t>
  </si>
  <si>
    <t xml:space="preserve">Modul proširenja za SmartLoop vatrodojavne centrale, 2 adresabilne petlje OpenLoop tehnologije s po 240 adresa.
- mogućnost programiranja petlje za neovisan rad s više uređaja različitih proizvođača i protokola. Svaka petlja može raditi na drugačijem protokolu
- podržava protokol Iris ili jednakovrijedno: _______ i/ili Enea ili jednakovrijedno: _______ i/ili Apollo ili jednakovrijedno: ___________ </t>
  </si>
  <si>
    <t>1.A. Oprema i materijal</t>
  </si>
  <si>
    <t>ukupno stavka 4.2.1.</t>
  </si>
  <si>
    <t>ukupno stavka 4.2.2.</t>
  </si>
  <si>
    <t>ukupno stavka 4.2.3.</t>
  </si>
  <si>
    <t>ukupno stavka 4.2.4.</t>
  </si>
  <si>
    <t>ukupno stavka 4.2.5.</t>
  </si>
  <si>
    <t>ukupno stavka 4.3.2.</t>
  </si>
  <si>
    <t>ukupno stavka 4.4.1.1</t>
  </si>
  <si>
    <t>ukupno stavka 4.4.1.2</t>
  </si>
  <si>
    <t>ukupno stavka 4.4.2</t>
  </si>
  <si>
    <t>krovna ventilatorska jedinica 2x35W s termostatom kom 1</t>
  </si>
  <si>
    <t>optička ladica za spoj 4 singlemode niti 9/125, LC konektori, uvodnice, kazete, pigtail-ovi uključeni kom 1</t>
  </si>
  <si>
    <t>preklopnik Gigabit Ethernet, 16-port Gigabit 24V High Power PoE 150W kom 1</t>
  </si>
  <si>
    <t>napojna letva 8x230V za UPS kom 1</t>
  </si>
  <si>
    <t>polica fiksna dubine 450 mm kom 1</t>
  </si>
  <si>
    <t>slijepi pokrov 19" 1U kom 1</t>
  </si>
  <si>
    <t>slijepi pokrov 19" 2U kom 1</t>
  </si>
  <si>
    <t xml:space="preserve">UPS line interactive 2200VA/1980W, LCD,USB, 19" ugradnja kom 1 </t>
  </si>
  <si>
    <t>komplet za uzemljenje ormara kom 1</t>
  </si>
  <si>
    <t>sitni montažni potrošni materijal (vijci,matice, vezice i sl.) kom 1</t>
  </si>
  <si>
    <t>patch panel 24xRJ45 Cat 6 UTP, kompaktni sa stražnjim držačem kabela kom 3</t>
  </si>
  <si>
    <t>vodilica horizontalna 1HU, sa 5 prstenova kom 4</t>
  </si>
  <si>
    <t>vodilica kabela vertikalna kom 2</t>
  </si>
  <si>
    <t>prespojni patch kabel Cat 6 UTP, 2 m, žuti (WIFI) kom 3</t>
  </si>
  <si>
    <t>prespojni patch kabel Cat 6 UTP, 0.5 m, žuti (WIFI) kom 3</t>
  </si>
  <si>
    <t>prespojni patch kabel Cat 6 UTP, 2 m, sivi (LAN) kom 20</t>
  </si>
  <si>
    <t>prespojni patch kabel Cat 5 UTP, 2 m, sivi (LAN) kom 10</t>
  </si>
  <si>
    <t>preklopnik Gigabit Ethernet, 16-port Gigabit 24V High Power PoE 150W  kom 1</t>
  </si>
  <si>
    <t>UPS line interactive 2200VA/1980W, LCD,USB, 19" ugradnja kom 1</t>
  </si>
  <si>
    <t>DVB-T antena,BZD40
za prijem digitalnog zemaljskog prijema
(HRT1,HRT2,Nova,RTL) kom 1</t>
  </si>
  <si>
    <t>DVB-S antena,bez LNB elementa  kom 1</t>
  </si>
  <si>
    <t>Jezgra TV utičnice, prolazna/završna
za DVB-T,DVB-S,analogni signal,radio-3port
Gubitak signala: Radio 2dB, TV 1dB, SAT 1dB dolazi bez pokrova i okvira  kom 12</t>
  </si>
  <si>
    <t>Multi-switch EXR 158
Multi-switch 5 ulaza - do 8 izlaza(utičnica)
47-862/4x950-2150 Mhz,F-konektor,integrirano napajanje 18V/550mA;gubitak signala : SAT 12-7dB/terr.4-0dB kom 2</t>
  </si>
  <si>
    <t>DVB-S UAS 177 LNB element
10,70-12,75 GHz;1 izlaz (14/18V,0/22kHz) kom 2</t>
  </si>
  <si>
    <t>za beton ili kamen "sa strane"(odnosi se i na odvode po fasadi) kom 40</t>
  </si>
  <si>
    <t>za sljemeni crijep kom 75</t>
  </si>
  <si>
    <t>za crijep kanalicu kom 140</t>
  </si>
  <si>
    <t>Toplinske karakteristike su dane kod nominalnih uvjeta u skladu sa standardom Eurovent ili jednakovrijedno: _______________:
Hlađenje: Tzr=27° ST, Tzr=19°C MT; Ulaz/Izlaz vode: 7/12 °C
Grijanje: Tzr =20°C; Ulaz/Izlaz vode: 45°C /40 °C</t>
  </si>
  <si>
    <t>ukupno stavka 4.3.1.</t>
  </si>
  <si>
    <t>ukupno 4.3.3.1.</t>
  </si>
  <si>
    <t>ukupno 4.3.3.2.</t>
  </si>
  <si>
    <t>Katodni odvodnik prenapona,20kA,kl.c. (ISO 10079 ili jednakovrijedan: _________)+Podnožje 3+1p (ISO 10064A ili jednakovrijedno: _______)</t>
  </si>
  <si>
    <t>Katodni odvodnik prenapona, 20kA,kl.c. (ISO 10079 ili jednakovrijedan: _____)+Podnožje 3+1p (ISO 10064A ili jednakovrijedno: _________)</t>
  </si>
  <si>
    <t>Katodni odvodnik prenapona, 20kA,kl.c. (ISO 10079 ili jednakovrijedan: _____)+Podnožje 3+1p (ISO 10064A ili jednakovrijedno: _____)</t>
  </si>
  <si>
    <t>Katodni odvodnik prenapona, 20kA,kl.c. (ISO 10079 ili jednakovrijedno: _______)+Podnožje 3+1p (ISO 10064A ili jednakovrijedno: _______)</t>
  </si>
  <si>
    <t xml:space="preserve"> Instalacijski sustavi za grijanje i pitku vodu
Pres fitinzi od meinga otpornog na otcinčavanje, s dvostrukom O-brtvom, plastični izolacijski prsten i stezna čahura od nehrđajućeg čelika s kontrolnim otvorima za PE-X i višeslojne vezujuće platika/metal cijevi namijenjeni za sanitarne instalacije i instalacije grijanja klase primjene 1, 2, 4 i 5 prema ISO 10508 ili jednakovrijedno:_________________.
Višeslojna PE RT - Al - PE HD cijev za kućne tehničku primjenu, otporna na difuziju kisika, visoke otpornosti na istezanje, fleksibilna, postojanost ispitana prema SKZ-ispitnoj metodi HR 3.16 ili jednakovrijedno: _________________, aluminijski sloj SKZ A 275 0,4/0,5 mm , čeono zavarent, SKZ znak kvalitete A 237, unutarnja cijev od PE-RT visoko otporan na temperaturu DIN 16 833 ili jednakovrijedno: _________________, , tolerancije prema DIN 4726, DVGW, ÖVGW dopuštenju ili jednakovrijedno: 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</si>
</sst>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4" formatCode="_-* #,##0.00\ &quot;kn&quot;_-;\-* #,##0.00\ &quot;kn&quot;_-;_-* &quot;-&quot;??\ &quot;kn&quot;_-;_-@_-"/>
    <numFmt numFmtId="43" formatCode="_-* #,##0.00\ _k_n_-;\-* #,##0.00\ _k_n_-;_-* &quot;-&quot;??\ _k_n_-;_-@_-"/>
    <numFmt numFmtId="164" formatCode="_(* #,##0.00_);_(* \(#,##0.00\);_(* &quot;-&quot;??_);_(@_)"/>
    <numFmt numFmtId="165" formatCode="[$-41A]General"/>
    <numFmt numFmtId="166" formatCode="0&quot;.&quot;"/>
    <numFmt numFmtId="167" formatCode="#,##0.00\ &quot;kn&quot;"/>
    <numFmt numFmtId="168" formatCode="&quot;2.3.1.&quot;#,##0"/>
    <numFmt numFmtId="169" formatCode="&quot;2.3.2.&quot;#,##0"/>
    <numFmt numFmtId="170" formatCode="&quot;2.3.3.&quot;#,##0"/>
    <numFmt numFmtId="171" formatCode="&quot;2.4.1.&quot;#,##0"/>
    <numFmt numFmtId="172" formatCode="&quot;2.4.2.&quot;#,##0"/>
    <numFmt numFmtId="173" formatCode="&quot;2.5.&quot;#,##0"/>
    <numFmt numFmtId="174" formatCode="&quot;5.&quot;#,##0"/>
    <numFmt numFmtId="175" formatCode="&quot;2.6.&quot;#,##0"/>
    <numFmt numFmtId="176" formatCode="&quot;2.7.&quot;#,##0"/>
    <numFmt numFmtId="177" formatCode="&quot;2.8.&quot;#,##0"/>
    <numFmt numFmtId="178" formatCode="&quot;2.10.&quot;#,##0"/>
    <numFmt numFmtId="179" formatCode="General&quot;.&quot;"/>
    <numFmt numFmtId="180" formatCode="_-* #,##0.00\ _D_M_-;\-* #,##0.00\ _D_M_-;_-* &quot;-&quot;??\ _D_M_-;_-@_-"/>
  </numFmts>
  <fonts count="151">
    <font>
      <sz val="11"/>
      <color theme="1"/>
      <name val="Calibri"/>
      <family val="2"/>
      <charset val="238"/>
      <scheme val="minor"/>
    </font>
    <font>
      <sz val="11"/>
      <color theme="1"/>
      <name val="Calibri"/>
      <family val="2"/>
      <scheme val="minor"/>
    </font>
    <font>
      <sz val="10"/>
      <color theme="1"/>
      <name val="Calibri"/>
      <family val="2"/>
      <scheme val="minor"/>
    </font>
    <font>
      <b/>
      <sz val="10"/>
      <name val="Calibri"/>
      <family val="2"/>
      <scheme val="minor"/>
    </font>
    <font>
      <sz val="10"/>
      <name val="Calibri"/>
      <family val="2"/>
      <scheme val="minor"/>
    </font>
    <font>
      <sz val="10"/>
      <name val="Calibri"/>
      <family val="2"/>
    </font>
    <font>
      <sz val="10"/>
      <name val="Arial"/>
      <family val="2"/>
    </font>
    <font>
      <sz val="10"/>
      <name val="Arial"/>
      <family val="2"/>
      <charset val="238"/>
    </font>
    <font>
      <i/>
      <sz val="10"/>
      <name val="Calibri"/>
      <family val="2"/>
    </font>
    <font>
      <vertAlign val="superscript"/>
      <sz val="10"/>
      <name val="Calibri"/>
      <family val="2"/>
    </font>
    <font>
      <sz val="12"/>
      <color theme="1"/>
      <name val="Calibri"/>
      <family val="2"/>
      <charset val="238"/>
      <scheme val="minor"/>
    </font>
    <font>
      <sz val="12"/>
      <color theme="1"/>
      <name val="Symbol"/>
      <family val="1"/>
      <charset val="2"/>
    </font>
    <font>
      <sz val="8"/>
      <name val="Calibri"/>
      <family val="2"/>
      <charset val="238"/>
      <scheme val="minor"/>
    </font>
    <font>
      <b/>
      <sz val="9"/>
      <name val="Century Gothic"/>
      <family val="2"/>
    </font>
    <font>
      <sz val="11"/>
      <color theme="1"/>
      <name val="Century Gothic"/>
      <family val="2"/>
    </font>
    <font>
      <sz val="9"/>
      <color theme="1"/>
      <name val="Century Gothic"/>
      <family val="2"/>
    </font>
    <font>
      <sz val="10"/>
      <color theme="1"/>
      <name val="Century Gothic"/>
      <family val="2"/>
    </font>
    <font>
      <b/>
      <sz val="11"/>
      <name val="Century Gothic"/>
      <family val="2"/>
    </font>
    <font>
      <sz val="11"/>
      <color theme="1"/>
      <name val="Calibri"/>
      <family val="2"/>
      <charset val="238"/>
      <scheme val="minor"/>
    </font>
    <font>
      <sz val="11"/>
      <color rgb="FF00B050"/>
      <name val="Century Gothic"/>
      <family val="2"/>
    </font>
    <font>
      <sz val="10"/>
      <color rgb="FF000000"/>
      <name val="Arial"/>
      <family val="2"/>
    </font>
    <font>
      <sz val="12"/>
      <color rgb="FF000000"/>
      <name val="Arial Narrow"/>
      <family val="2"/>
    </font>
    <font>
      <sz val="11"/>
      <color theme="1"/>
      <name val="Arial Narrow"/>
      <family val="2"/>
      <charset val="238"/>
    </font>
    <font>
      <sz val="11"/>
      <name val="Arial Narrow"/>
      <family val="2"/>
      <charset val="238"/>
    </font>
    <font>
      <b/>
      <sz val="11"/>
      <name val="Arial Narrow"/>
      <family val="2"/>
      <charset val="238"/>
    </font>
    <font>
      <sz val="11"/>
      <color rgb="FFFF0000"/>
      <name val="Arial Narrow"/>
      <family val="2"/>
      <charset val="238"/>
    </font>
    <font>
      <b/>
      <sz val="12"/>
      <color theme="1"/>
      <name val="Arial Narrow"/>
      <family val="2"/>
      <charset val="238"/>
    </font>
    <font>
      <vertAlign val="superscript"/>
      <sz val="11"/>
      <color theme="1"/>
      <name val="Arial Narrow"/>
      <family val="2"/>
      <charset val="238"/>
    </font>
    <font>
      <sz val="11"/>
      <color rgb="FF000000"/>
      <name val="Arial Narrow"/>
      <family val="2"/>
      <charset val="238"/>
    </font>
    <font>
      <sz val="11"/>
      <color indexed="8"/>
      <name val="Arial Narrow"/>
      <family val="2"/>
      <charset val="238"/>
    </font>
    <font>
      <vertAlign val="superscript"/>
      <sz val="11"/>
      <color indexed="8"/>
      <name val="Arial Narrow"/>
      <family val="2"/>
      <charset val="238"/>
    </font>
    <font>
      <vertAlign val="superscript"/>
      <sz val="11"/>
      <name val="Arial Narrow"/>
      <family val="2"/>
      <charset val="238"/>
    </font>
    <font>
      <b/>
      <sz val="11"/>
      <color rgb="FF00B050"/>
      <name val="Arial Narrow"/>
      <family val="2"/>
      <charset val="238"/>
    </font>
    <font>
      <b/>
      <sz val="11"/>
      <color theme="1"/>
      <name val="Arial Narrow"/>
      <family val="2"/>
      <charset val="238"/>
    </font>
    <font>
      <sz val="11"/>
      <name val="Century Gothic"/>
      <family val="2"/>
    </font>
    <font>
      <sz val="11"/>
      <color rgb="FFFF0000"/>
      <name val="Century Gothic"/>
      <family val="2"/>
    </font>
    <font>
      <sz val="10"/>
      <color theme="1"/>
      <name val="Times New Roman"/>
      <family val="1"/>
      <charset val="238"/>
    </font>
    <font>
      <sz val="10"/>
      <color theme="1"/>
      <name val="Calibri"/>
      <family val="2"/>
      <charset val="238"/>
      <scheme val="minor"/>
    </font>
    <font>
      <sz val="10"/>
      <color rgb="FF000000"/>
      <name val="Times New Roman"/>
      <family val="1"/>
      <charset val="238"/>
    </font>
    <font>
      <u/>
      <sz val="10"/>
      <color theme="1"/>
      <name val="Calibri"/>
      <family val="2"/>
      <charset val="238"/>
      <scheme val="minor"/>
    </font>
    <font>
      <u/>
      <sz val="11"/>
      <name val="Arial Narrow"/>
      <family val="2"/>
      <charset val="238"/>
    </font>
    <font>
      <b/>
      <sz val="11"/>
      <color rgb="FFFF0000"/>
      <name val="Arial Narrow"/>
      <family val="2"/>
      <charset val="238"/>
    </font>
    <font>
      <b/>
      <sz val="12"/>
      <color rgb="FF262626"/>
      <name val="Arial Narrow"/>
      <family val="2"/>
      <charset val="238"/>
    </font>
    <font>
      <sz val="12"/>
      <color rgb="FF262626"/>
      <name val="Arial Narrow"/>
      <family val="2"/>
      <charset val="238"/>
    </font>
    <font>
      <sz val="11"/>
      <name val="Arial Narrow"/>
      <family val="2"/>
    </font>
    <font>
      <sz val="11"/>
      <color rgb="FF00B050"/>
      <name val="Arial Narrow"/>
      <family val="2"/>
      <charset val="238"/>
    </font>
    <font>
      <b/>
      <u/>
      <sz val="11"/>
      <name val="Arial Narrow"/>
      <family val="2"/>
      <charset val="238"/>
    </font>
    <font>
      <b/>
      <i/>
      <sz val="11"/>
      <color rgb="FF0070C0"/>
      <name val="Arial Narrow"/>
      <family val="2"/>
      <charset val="238"/>
    </font>
    <font>
      <i/>
      <sz val="11"/>
      <color rgb="FF0070C0"/>
      <name val="Arial Narrow"/>
      <family val="2"/>
      <charset val="238"/>
    </font>
    <font>
      <i/>
      <sz val="11"/>
      <color rgb="FF0070C0"/>
      <name val="Century Gothic"/>
      <family val="2"/>
    </font>
    <font>
      <i/>
      <vertAlign val="superscript"/>
      <sz val="11"/>
      <color rgb="FF0070C0"/>
      <name val="Arial Narrow"/>
      <family val="2"/>
      <charset val="238"/>
    </font>
    <font>
      <b/>
      <sz val="11"/>
      <color theme="1"/>
      <name val="Calibri"/>
      <family val="2"/>
      <charset val="238"/>
      <scheme val="minor"/>
    </font>
    <font>
      <i/>
      <sz val="10"/>
      <color rgb="FF0070C0"/>
      <name val="Arial Narrow"/>
      <family val="2"/>
      <charset val="238"/>
    </font>
    <font>
      <sz val="10"/>
      <color theme="1"/>
      <name val="Arial Narrow"/>
      <family val="2"/>
      <charset val="238"/>
    </font>
    <font>
      <b/>
      <u/>
      <sz val="11"/>
      <color rgb="FF7030A0"/>
      <name val="Arial Narrow"/>
      <family val="2"/>
      <charset val="238"/>
    </font>
    <font>
      <sz val="10"/>
      <color theme="1"/>
      <name val="Arial"/>
      <family val="2"/>
      <charset val="238"/>
    </font>
    <font>
      <b/>
      <sz val="10"/>
      <name val="Arial"/>
      <family val="2"/>
      <charset val="238"/>
    </font>
    <font>
      <sz val="10"/>
      <color rgb="FFFF0000"/>
      <name val="Arial"/>
      <family val="2"/>
      <charset val="238"/>
    </font>
    <font>
      <sz val="10"/>
      <color indexed="8"/>
      <name val="Arial"/>
      <family val="2"/>
      <charset val="238"/>
    </font>
    <font>
      <sz val="10"/>
      <color indexed="8"/>
      <name val="Arial"/>
      <family val="2"/>
    </font>
    <font>
      <sz val="9"/>
      <name val="Arial"/>
      <family val="2"/>
      <charset val="238"/>
    </font>
    <font>
      <sz val="10"/>
      <name val="Arial"/>
      <family val="2"/>
      <charset val="1"/>
    </font>
    <font>
      <sz val="8"/>
      <name val="Arial"/>
      <family val="2"/>
      <charset val="238"/>
    </font>
    <font>
      <sz val="10"/>
      <color indexed="8"/>
      <name val="Arial"/>
      <family val="2"/>
      <charset val="1"/>
    </font>
    <font>
      <b/>
      <sz val="13"/>
      <color theme="1"/>
      <name val="Calibri"/>
      <family val="2"/>
      <charset val="238"/>
      <scheme val="minor"/>
    </font>
    <font>
      <sz val="8"/>
      <color indexed="8"/>
      <name val="Arial"/>
      <family val="2"/>
      <charset val="238"/>
    </font>
    <font>
      <b/>
      <sz val="8"/>
      <color indexed="8"/>
      <name val="Arial"/>
      <family val="2"/>
      <charset val="238"/>
    </font>
    <font>
      <b/>
      <sz val="8"/>
      <name val="Arial"/>
      <family val="2"/>
      <charset val="238"/>
    </font>
    <font>
      <b/>
      <sz val="10"/>
      <color indexed="8"/>
      <name val="Arial"/>
      <family val="2"/>
      <charset val="238"/>
    </font>
    <font>
      <b/>
      <sz val="9"/>
      <color indexed="8"/>
      <name val="Arial"/>
      <family val="2"/>
      <charset val="238"/>
    </font>
    <font>
      <b/>
      <sz val="10"/>
      <name val="Arial"/>
      <family val="2"/>
    </font>
    <font>
      <b/>
      <u/>
      <sz val="11"/>
      <name val="Arial"/>
      <family val="2"/>
      <charset val="238"/>
    </font>
    <font>
      <sz val="9"/>
      <name val="Arial"/>
      <family val="2"/>
    </font>
    <font>
      <b/>
      <sz val="8"/>
      <name val="Arial"/>
      <family val="2"/>
    </font>
    <font>
      <sz val="8"/>
      <color indexed="10"/>
      <name val="Arial"/>
      <family val="2"/>
    </font>
    <font>
      <sz val="10"/>
      <color indexed="10"/>
      <name val="Arial"/>
      <family val="2"/>
    </font>
    <font>
      <b/>
      <sz val="8"/>
      <color indexed="10"/>
      <name val="Arial"/>
      <family val="2"/>
    </font>
    <font>
      <b/>
      <sz val="9"/>
      <color indexed="10"/>
      <name val="Arial"/>
      <family val="2"/>
    </font>
    <font>
      <sz val="8"/>
      <name val="Arial"/>
      <family val="2"/>
    </font>
    <font>
      <sz val="11"/>
      <name val="Arial"/>
      <family val="2"/>
    </font>
    <font>
      <b/>
      <sz val="11"/>
      <name val="Arial"/>
      <family val="2"/>
    </font>
    <font>
      <b/>
      <sz val="10"/>
      <color indexed="8"/>
      <name val="Arial"/>
      <family val="2"/>
    </font>
    <font>
      <sz val="11"/>
      <name val="Arial"/>
      <family val="2"/>
      <charset val="238"/>
    </font>
    <font>
      <sz val="12"/>
      <name val="Arial"/>
      <family val="2"/>
    </font>
    <font>
      <b/>
      <sz val="10"/>
      <name val="Arial"/>
      <family val="2"/>
      <charset val="1"/>
    </font>
    <font>
      <sz val="10"/>
      <color rgb="FF00B050"/>
      <name val="Arial"/>
      <family val="2"/>
      <charset val="1"/>
    </font>
    <font>
      <sz val="10"/>
      <color indexed="8"/>
      <name val="PNP_Swiss"/>
      <family val="2"/>
      <charset val="238"/>
    </font>
    <font>
      <sz val="10"/>
      <color rgb="FFFF0000"/>
      <name val="Arial Narrow"/>
      <family val="2"/>
    </font>
    <font>
      <sz val="10"/>
      <name val="Arial Narrow"/>
      <family val="2"/>
    </font>
    <font>
      <sz val="11"/>
      <color indexed="8"/>
      <name val="Calibri"/>
      <family val="2"/>
      <charset val="238"/>
    </font>
    <font>
      <sz val="10"/>
      <color indexed="9"/>
      <name val="Arial"/>
      <family val="2"/>
    </font>
    <font>
      <sz val="10"/>
      <color indexed="8"/>
      <name val="Antique Olive"/>
      <family val="2"/>
      <charset val="238"/>
    </font>
    <font>
      <b/>
      <sz val="12"/>
      <color indexed="8"/>
      <name val="Arial"/>
      <family val="2"/>
    </font>
    <font>
      <b/>
      <sz val="12"/>
      <color indexed="8"/>
      <name val="Arial"/>
      <family val="2"/>
      <charset val="238"/>
    </font>
    <font>
      <b/>
      <sz val="12"/>
      <name val="Arial"/>
      <family val="2"/>
    </font>
    <font>
      <b/>
      <sz val="10"/>
      <color indexed="9"/>
      <name val="Arial"/>
      <family val="2"/>
    </font>
    <font>
      <sz val="10"/>
      <name val="Calibri"/>
      <family val="2"/>
      <charset val="238"/>
      <scheme val="minor"/>
    </font>
    <font>
      <sz val="11"/>
      <color rgb="FFFF0000"/>
      <name val="Century Gothic"/>
      <family val="2"/>
      <charset val="238"/>
    </font>
    <font>
      <b/>
      <i/>
      <vertAlign val="subscript"/>
      <sz val="11"/>
      <color rgb="FF0070C0"/>
      <name val="Arial Narrow"/>
      <family val="2"/>
      <charset val="238"/>
    </font>
    <font>
      <b/>
      <vertAlign val="subscript"/>
      <sz val="11"/>
      <name val="Arial Narrow"/>
      <family val="2"/>
      <charset val="238"/>
    </font>
    <font>
      <sz val="11"/>
      <color rgb="FF7030A0"/>
      <name val="Arial Narrow"/>
      <family val="2"/>
      <charset val="238"/>
    </font>
    <font>
      <sz val="11"/>
      <color rgb="FF7030A0"/>
      <name val="Century Gothic"/>
      <family val="2"/>
      <charset val="238"/>
    </font>
    <font>
      <sz val="11"/>
      <color rgb="FF7030A0"/>
      <name val="Century Gothic"/>
      <family val="2"/>
    </font>
    <font>
      <sz val="11"/>
      <name val="Century Gothic"/>
      <family val="2"/>
      <charset val="238"/>
    </font>
    <font>
      <b/>
      <sz val="11"/>
      <color theme="4"/>
      <name val="Arial Narrow"/>
      <family val="2"/>
      <charset val="238"/>
    </font>
    <font>
      <b/>
      <i/>
      <sz val="11"/>
      <color theme="4"/>
      <name val="Arial Narrow"/>
      <family val="2"/>
      <charset val="238"/>
    </font>
    <font>
      <sz val="10"/>
      <color theme="4"/>
      <name val="Arial"/>
      <family val="2"/>
    </font>
    <font>
      <b/>
      <sz val="10"/>
      <color theme="4"/>
      <name val="Arial"/>
      <family val="2"/>
      <charset val="238"/>
    </font>
    <font>
      <sz val="10"/>
      <color theme="4"/>
      <name val="Arial"/>
      <family val="2"/>
      <charset val="238"/>
    </font>
    <font>
      <sz val="11"/>
      <color theme="4"/>
      <name val="Calibri"/>
      <family val="2"/>
      <charset val="238"/>
      <scheme val="minor"/>
    </font>
    <font>
      <sz val="10"/>
      <color theme="4"/>
      <name val="Arial"/>
      <family val="2"/>
      <charset val="1"/>
    </font>
    <font>
      <b/>
      <sz val="10"/>
      <color theme="4"/>
      <name val="Arial"/>
      <family val="2"/>
    </font>
    <font>
      <b/>
      <sz val="11"/>
      <color theme="4"/>
      <name val="Arial"/>
      <family val="2"/>
    </font>
    <font>
      <b/>
      <i/>
      <sz val="11"/>
      <name val="Arial Narrow"/>
      <family val="2"/>
      <charset val="238"/>
    </font>
    <font>
      <b/>
      <i/>
      <sz val="11"/>
      <color theme="4"/>
      <name val="Arial Narrow"/>
      <family val="2"/>
    </font>
    <font>
      <i/>
      <sz val="10"/>
      <color theme="4"/>
      <name val="Arial"/>
      <family val="2"/>
    </font>
    <font>
      <i/>
      <sz val="10"/>
      <color theme="4"/>
      <name val="Arial"/>
      <family val="2"/>
      <charset val="238"/>
    </font>
    <font>
      <i/>
      <sz val="11"/>
      <color theme="4"/>
      <name val="Calibri"/>
      <family val="2"/>
      <charset val="238"/>
      <scheme val="minor"/>
    </font>
    <font>
      <i/>
      <sz val="11"/>
      <color theme="4"/>
      <name val="Arial Narrow"/>
      <family val="2"/>
      <charset val="238"/>
    </font>
    <font>
      <i/>
      <sz val="10"/>
      <color theme="4"/>
      <name val="Arial"/>
      <family val="2"/>
      <charset val="1"/>
    </font>
    <font>
      <b/>
      <i/>
      <sz val="10"/>
      <color theme="4"/>
      <name val="Arial"/>
      <family val="2"/>
    </font>
    <font>
      <i/>
      <sz val="10"/>
      <color theme="4"/>
      <name val="Arial Narrow"/>
      <family val="2"/>
      <charset val="238"/>
    </font>
    <font>
      <i/>
      <vertAlign val="superscript"/>
      <sz val="10"/>
      <color theme="4"/>
      <name val="Arial"/>
      <family val="2"/>
    </font>
    <font>
      <i/>
      <sz val="10"/>
      <color theme="4"/>
      <name val="Symbol"/>
      <family val="1"/>
      <charset val="2"/>
    </font>
    <font>
      <i/>
      <sz val="10"/>
      <color theme="4"/>
      <name val="Calibri"/>
      <family val="2"/>
      <charset val="238"/>
    </font>
    <font>
      <i/>
      <vertAlign val="superscript"/>
      <sz val="10"/>
      <color theme="4"/>
      <name val="Arial"/>
      <family val="2"/>
      <charset val="238"/>
    </font>
    <font>
      <i/>
      <sz val="8"/>
      <color theme="4"/>
      <name val="Arial"/>
      <family val="2"/>
      <charset val="238"/>
    </font>
    <font>
      <b/>
      <i/>
      <sz val="8"/>
      <color theme="4"/>
      <name val="Arial"/>
      <family val="2"/>
      <charset val="238"/>
    </font>
    <font>
      <b/>
      <i/>
      <u/>
      <sz val="8"/>
      <color theme="4"/>
      <name val="Arial"/>
      <family val="2"/>
      <charset val="238"/>
    </font>
    <font>
      <b/>
      <sz val="8"/>
      <color theme="4"/>
      <name val="Arial"/>
      <family val="2"/>
      <charset val="238"/>
    </font>
    <font>
      <b/>
      <i/>
      <sz val="8"/>
      <color theme="4"/>
      <name val="Arial"/>
      <family val="2"/>
    </font>
    <font>
      <i/>
      <sz val="8"/>
      <color theme="4"/>
      <name val="Arial"/>
      <family val="2"/>
    </font>
    <font>
      <i/>
      <sz val="8"/>
      <color theme="4"/>
      <name val="Calibri"/>
      <family val="2"/>
      <charset val="238"/>
    </font>
    <font>
      <i/>
      <sz val="8"/>
      <color theme="4"/>
      <name val="Arial"/>
      <family val="2"/>
      <charset val="1"/>
    </font>
    <font>
      <i/>
      <sz val="10.5"/>
      <color theme="4"/>
      <name val="Calibri"/>
      <family val="2"/>
      <charset val="238"/>
      <scheme val="minor"/>
    </font>
    <font>
      <i/>
      <sz val="10"/>
      <color theme="4"/>
      <name val="Calibri"/>
      <family val="2"/>
      <charset val="238"/>
      <scheme val="minor"/>
    </font>
    <font>
      <b/>
      <i/>
      <sz val="11"/>
      <color theme="4"/>
      <name val="Calibri"/>
      <family val="2"/>
      <charset val="238"/>
    </font>
    <font>
      <sz val="10"/>
      <color indexed="8"/>
      <name val="Arial Narrow"/>
      <family val="2"/>
    </font>
    <font>
      <sz val="11"/>
      <color theme="1"/>
      <name val="Arial Narrow"/>
      <family val="2"/>
    </font>
    <font>
      <sz val="11"/>
      <color indexed="8"/>
      <name val="Arial Narrow"/>
      <family val="2"/>
    </font>
    <font>
      <i/>
      <sz val="11"/>
      <color theme="4"/>
      <name val="Arial Narrow"/>
      <family val="2"/>
    </font>
    <font>
      <sz val="11"/>
      <color rgb="FF00B050"/>
      <name val="Arial Narrow"/>
      <family val="2"/>
    </font>
    <font>
      <sz val="11"/>
      <color rgb="FFFF0000"/>
      <name val="Arial Narrow"/>
      <family val="2"/>
    </font>
    <font>
      <sz val="10"/>
      <color rgb="FF0070C0"/>
      <name val="Arial Narrow"/>
      <family val="2"/>
    </font>
    <font>
      <sz val="11"/>
      <color indexed="9"/>
      <name val="Arial Narrow"/>
      <family val="2"/>
    </font>
    <font>
      <vertAlign val="superscript"/>
      <sz val="11"/>
      <name val="Arial Narrow"/>
      <family val="2"/>
    </font>
    <font>
      <vertAlign val="superscript"/>
      <sz val="11"/>
      <color indexed="8"/>
      <name val="Arial Narrow"/>
      <family val="2"/>
    </font>
    <font>
      <vertAlign val="subscript"/>
      <sz val="11"/>
      <name val="Arial Narrow"/>
      <family val="2"/>
    </font>
    <font>
      <i/>
      <vertAlign val="superscript"/>
      <sz val="11"/>
      <color theme="4"/>
      <name val="Arial Narrow"/>
      <family val="2"/>
    </font>
    <font>
      <b/>
      <sz val="10"/>
      <color theme="1"/>
      <name val="Arial"/>
      <family val="2"/>
      <charset val="238"/>
    </font>
    <font>
      <b/>
      <i/>
      <sz val="8"/>
      <name val="Arial"/>
      <family val="2"/>
      <charset val="238"/>
    </font>
  </fonts>
  <fills count="9">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rgb="FFFFFF00"/>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rgb="FFFF0000"/>
        <bgColor indexed="64"/>
      </patternFill>
    </fill>
  </fills>
  <borders count="14">
    <border>
      <left/>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8">
    <xf numFmtId="0" fontId="0" fillId="0" borderId="0"/>
    <xf numFmtId="0" fontId="1" fillId="0" borderId="0"/>
    <xf numFmtId="0" fontId="6" fillId="0" borderId="0"/>
    <xf numFmtId="0" fontId="7" fillId="0" borderId="0"/>
    <xf numFmtId="164" fontId="18" fillId="0" borderId="0" applyFont="0" applyFill="0" applyBorder="0" applyAlignment="0" applyProtection="0"/>
    <xf numFmtId="0" fontId="1" fillId="0" borderId="0"/>
    <xf numFmtId="165" fontId="20" fillId="0" borderId="0" applyBorder="0" applyProtection="0"/>
    <xf numFmtId="0" fontId="18" fillId="0" borderId="0"/>
    <xf numFmtId="165" fontId="21" fillId="0" borderId="0" applyBorder="0" applyProtection="0"/>
    <xf numFmtId="0" fontId="18" fillId="0" borderId="0"/>
    <xf numFmtId="43" fontId="1" fillId="0" borderId="0" applyFont="0" applyFill="0" applyBorder="0" applyAlignment="0" applyProtection="0"/>
    <xf numFmtId="0" fontId="18" fillId="0" borderId="0"/>
    <xf numFmtId="0" fontId="18" fillId="0" borderId="0"/>
    <xf numFmtId="0" fontId="7" fillId="0" borderId="0"/>
    <xf numFmtId="0" fontId="7" fillId="0" borderId="0"/>
    <xf numFmtId="0" fontId="7" fillId="0" borderId="0"/>
    <xf numFmtId="44" fontId="18" fillId="0" borderId="0" applyFont="0" applyFill="0" applyBorder="0" applyAlignment="0" applyProtection="0"/>
    <xf numFmtId="0" fontId="7" fillId="0" borderId="0"/>
    <xf numFmtId="0" fontId="7" fillId="0" borderId="0"/>
    <xf numFmtId="0" fontId="6" fillId="0" borderId="0"/>
    <xf numFmtId="0" fontId="7" fillId="0" borderId="0"/>
    <xf numFmtId="0" fontId="18" fillId="0" borderId="0"/>
    <xf numFmtId="0" fontId="7" fillId="0" borderId="0"/>
    <xf numFmtId="0" fontId="7" fillId="0" borderId="0"/>
    <xf numFmtId="0" fontId="18" fillId="0" borderId="0"/>
    <xf numFmtId="0" fontId="18" fillId="0" borderId="0"/>
    <xf numFmtId="0" fontId="18" fillId="0" borderId="0"/>
    <xf numFmtId="0" fontId="18" fillId="0" borderId="0"/>
    <xf numFmtId="0" fontId="18" fillId="0" borderId="0"/>
    <xf numFmtId="0" fontId="6" fillId="0" borderId="0"/>
    <xf numFmtId="0" fontId="7" fillId="0" borderId="0">
      <alignment horizontal="justify" vertical="top" wrapText="1"/>
    </xf>
    <xf numFmtId="0" fontId="6" fillId="0" borderId="0"/>
    <xf numFmtId="0" fontId="7" fillId="0" borderId="0"/>
    <xf numFmtId="0" fontId="7" fillId="0" borderId="0"/>
    <xf numFmtId="0" fontId="7" fillId="0" borderId="0"/>
    <xf numFmtId="0" fontId="6" fillId="0" borderId="0"/>
    <xf numFmtId="0" fontId="89" fillId="0" borderId="0">
      <alignment vertical="center"/>
    </xf>
    <xf numFmtId="180" fontId="7" fillId="0" borderId="0" applyFont="0" applyFill="0" applyBorder="0" applyAlignment="0" applyProtection="0"/>
  </cellStyleXfs>
  <cellXfs count="956">
    <xf numFmtId="0" fontId="0" fillId="0" borderId="0" xfId="0"/>
    <xf numFmtId="0" fontId="2"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16" fontId="4" fillId="0" borderId="0" xfId="0" applyNumberFormat="1" applyFont="1" applyAlignment="1">
      <alignment horizontal="left" vertical="top" wrapText="1"/>
    </xf>
    <xf numFmtId="0" fontId="2" fillId="0" borderId="0" xfId="0" applyFont="1" applyAlignment="1">
      <alignment horizontal="justify" vertical="justify" wrapText="1"/>
    </xf>
    <xf numFmtId="0" fontId="4" fillId="0" borderId="0" xfId="2" applyFont="1" applyAlignment="1">
      <alignment horizontal="justify" vertical="top" wrapText="1"/>
    </xf>
    <xf numFmtId="0" fontId="4" fillId="0" borderId="0" xfId="3" applyFont="1" applyAlignment="1">
      <alignment horizontal="justify" vertical="top" wrapText="1"/>
    </xf>
    <xf numFmtId="0" fontId="3" fillId="0" borderId="0" xfId="3" applyFont="1" applyAlignment="1">
      <alignment horizontal="justify" wrapText="1"/>
    </xf>
    <xf numFmtId="0" fontId="3" fillId="0" borderId="0" xfId="3" applyFont="1" applyAlignment="1">
      <alignment horizontal="justify" vertical="top" wrapText="1"/>
    </xf>
    <xf numFmtId="0" fontId="4" fillId="0" borderId="0" xfId="3" applyFont="1" applyAlignment="1">
      <alignment horizontal="justify" wrapText="1"/>
    </xf>
    <xf numFmtId="0" fontId="4" fillId="0" borderId="0" xfId="0" applyFont="1" applyAlignment="1">
      <alignment horizontal="left" vertical="center" wrapText="1"/>
    </xf>
    <xf numFmtId="0" fontId="10" fillId="0" borderId="0" xfId="0" applyFont="1" applyAlignment="1">
      <alignment horizontal="justify" vertical="center"/>
    </xf>
    <xf numFmtId="0" fontId="3" fillId="0" borderId="0" xfId="0" applyFont="1" applyAlignment="1">
      <alignment horizontal="justify"/>
    </xf>
    <xf numFmtId="0" fontId="4" fillId="0" borderId="0" xfId="0" applyFont="1" applyAlignment="1">
      <alignment horizontal="justify"/>
    </xf>
    <xf numFmtId="0" fontId="14" fillId="0" borderId="0" xfId="0" applyFont="1"/>
    <xf numFmtId="0" fontId="15" fillId="0" borderId="0" xfId="0" applyFont="1"/>
    <xf numFmtId="0" fontId="16" fillId="0" borderId="0" xfId="0" applyFont="1"/>
    <xf numFmtId="2" fontId="14" fillId="0" borderId="0" xfId="0" applyNumberFormat="1" applyFont="1"/>
    <xf numFmtId="0" fontId="19" fillId="0" borderId="0" xfId="0" applyFont="1"/>
    <xf numFmtId="164" fontId="15" fillId="0" borderId="0" xfId="4" applyFont="1"/>
    <xf numFmtId="164" fontId="16" fillId="0" borderId="0" xfId="4" applyFont="1"/>
    <xf numFmtId="164" fontId="14" fillId="0" borderId="0" xfId="4" applyFont="1"/>
    <xf numFmtId="0" fontId="13" fillId="0" borderId="0" xfId="0" applyFont="1" applyAlignment="1">
      <alignment vertical="top"/>
    </xf>
    <xf numFmtId="0" fontId="15" fillId="0" borderId="0" xfId="0" applyFont="1" applyAlignment="1">
      <alignment vertical="top"/>
    </xf>
    <xf numFmtId="0" fontId="16" fillId="0" borderId="0" xfId="0" applyFont="1" applyAlignment="1">
      <alignment vertical="top"/>
    </xf>
    <xf numFmtId="0" fontId="14" fillId="0" borderId="0" xfId="0" applyFont="1" applyAlignment="1">
      <alignment vertical="top"/>
    </xf>
    <xf numFmtId="0" fontId="15" fillId="0" borderId="0" xfId="0" applyFont="1" applyAlignment="1">
      <alignment horizontal="left"/>
    </xf>
    <xf numFmtId="0" fontId="16" fillId="0" borderId="0" xfId="0" applyFont="1" applyAlignment="1">
      <alignment horizontal="left"/>
    </xf>
    <xf numFmtId="0" fontId="14" fillId="0" borderId="0" xfId="0" applyFont="1" applyAlignment="1">
      <alignment horizontal="left"/>
    </xf>
    <xf numFmtId="0" fontId="22" fillId="0" borderId="0" xfId="0" applyFont="1" applyAlignment="1">
      <alignment vertical="top"/>
    </xf>
    <xf numFmtId="0" fontId="22" fillId="0" borderId="0" xfId="0" applyFont="1"/>
    <xf numFmtId="164" fontId="22" fillId="0" borderId="0" xfId="4" applyFont="1"/>
    <xf numFmtId="0" fontId="23" fillId="0" borderId="0" xfId="0" applyFont="1" applyAlignment="1">
      <alignment horizontal="left"/>
    </xf>
    <xf numFmtId="2" fontId="24" fillId="0" borderId="0" xfId="1" applyNumberFormat="1" applyFont="1" applyAlignment="1" applyProtection="1">
      <alignment horizontal="center"/>
      <protection locked="0"/>
    </xf>
    <xf numFmtId="0" fontId="24" fillId="0" borderId="0" xfId="1" applyFont="1" applyAlignment="1" applyProtection="1">
      <alignment horizontal="center"/>
      <protection locked="0"/>
    </xf>
    <xf numFmtId="164" fontId="24" fillId="0" borderId="0" xfId="4" applyFont="1" applyFill="1" applyBorder="1" applyAlignment="1" applyProtection="1">
      <alignment horizontal="center"/>
      <protection locked="0"/>
    </xf>
    <xf numFmtId="0" fontId="24" fillId="0" borderId="3" xfId="0" applyFont="1" applyBorder="1" applyAlignment="1">
      <alignment vertical="top"/>
    </xf>
    <xf numFmtId="0" fontId="24" fillId="0" borderId="1" xfId="0" applyFont="1" applyBorder="1"/>
    <xf numFmtId="2" fontId="24" fillId="0" borderId="1" xfId="1" applyNumberFormat="1" applyFont="1" applyBorder="1" applyAlignment="1" applyProtection="1">
      <alignment horizontal="center"/>
      <protection locked="0"/>
    </xf>
    <xf numFmtId="0" fontId="24" fillId="0" borderId="1" xfId="1" applyFont="1" applyBorder="1" applyAlignment="1" applyProtection="1">
      <alignment horizontal="center"/>
      <protection locked="0"/>
    </xf>
    <xf numFmtId="164" fontId="24" fillId="0" borderId="2" xfId="4" applyFont="1" applyFill="1" applyBorder="1" applyAlignment="1" applyProtection="1">
      <alignment horizontal="center"/>
      <protection locked="0"/>
    </xf>
    <xf numFmtId="0" fontId="24" fillId="0" borderId="0" xfId="0" applyFont="1"/>
    <xf numFmtId="0" fontId="24" fillId="0" borderId="0" xfId="1" applyFont="1" applyAlignment="1" applyProtection="1">
      <alignment vertical="top" wrapText="1"/>
      <protection locked="0"/>
    </xf>
    <xf numFmtId="0" fontId="22" fillId="0" borderId="0" xfId="0" applyFont="1" applyAlignment="1">
      <alignment horizontal="center"/>
    </xf>
    <xf numFmtId="0" fontId="23" fillId="0" borderId="0" xfId="0" applyFont="1" applyAlignment="1">
      <alignment horizontal="center"/>
    </xf>
    <xf numFmtId="0" fontId="24" fillId="0" borderId="0" xfId="1" applyFont="1" applyAlignment="1" applyProtection="1">
      <alignment horizontal="right" vertical="top"/>
      <protection locked="0"/>
    </xf>
    <xf numFmtId="4" fontId="23" fillId="0" borderId="0" xfId="0" applyNumberFormat="1" applyFont="1" applyAlignment="1">
      <alignment horizontal="right"/>
    </xf>
    <xf numFmtId="0" fontId="23" fillId="0" borderId="0" xfId="0" applyFont="1" applyAlignment="1">
      <alignment horizontal="justify" vertical="top" wrapText="1"/>
    </xf>
    <xf numFmtId="0" fontId="23" fillId="0" borderId="0" xfId="1" applyFont="1" applyAlignment="1" applyProtection="1">
      <alignment horizontal="center"/>
      <protection locked="0"/>
    </xf>
    <xf numFmtId="0" fontId="22" fillId="0" borderId="0" xfId="0" applyFont="1" applyAlignment="1">
      <alignment horizontal="justify" vertical="top" wrapText="1"/>
    </xf>
    <xf numFmtId="4" fontId="23" fillId="0" borderId="0" xfId="0" applyNumberFormat="1" applyFont="1"/>
    <xf numFmtId="0" fontId="23" fillId="0" borderId="0" xfId="1" applyFont="1" applyAlignment="1" applyProtection="1">
      <alignment horizontal="justify" vertical="top" wrapText="1"/>
      <protection locked="0"/>
    </xf>
    <xf numFmtId="0" fontId="24" fillId="0" borderId="0" xfId="1" applyFont="1" applyAlignment="1" applyProtection="1">
      <alignment horizontal="justify" vertical="top" wrapText="1"/>
      <protection locked="0"/>
    </xf>
    <xf numFmtId="0" fontId="23" fillId="0" borderId="0" xfId="0" applyFont="1" applyAlignment="1">
      <alignment horizontal="justify"/>
    </xf>
    <xf numFmtId="0" fontId="24" fillId="0" borderId="0" xfId="0" applyFont="1" applyAlignment="1">
      <alignment horizontal="justify" vertical="top"/>
    </xf>
    <xf numFmtId="0" fontId="17" fillId="0" borderId="0" xfId="0" applyFont="1" applyAlignment="1">
      <alignment vertical="top"/>
    </xf>
    <xf numFmtId="0" fontId="23" fillId="0" borderId="0" xfId="0" applyFont="1" applyAlignment="1" applyProtection="1">
      <alignment horizontal="justify" vertical="top" wrapText="1"/>
      <protection hidden="1"/>
    </xf>
    <xf numFmtId="0" fontId="24" fillId="0" borderId="0" xfId="1" applyFont="1" applyAlignment="1" applyProtection="1">
      <alignment horizontal="justify" vertical="top" wrapText="1"/>
      <protection hidden="1"/>
    </xf>
    <xf numFmtId="0" fontId="23" fillId="0" borderId="0" xfId="0" applyFont="1" applyAlignment="1">
      <alignment horizontal="justify" wrapText="1"/>
    </xf>
    <xf numFmtId="0" fontId="23" fillId="0" borderId="0" xfId="1" applyFont="1" applyAlignment="1" applyProtection="1">
      <alignment horizontal="justify" vertical="top" wrapText="1"/>
      <protection hidden="1"/>
    </xf>
    <xf numFmtId="0" fontId="24" fillId="0" borderId="0" xfId="0" applyFont="1" applyAlignment="1">
      <alignment horizontal="right" vertical="top"/>
    </xf>
    <xf numFmtId="0" fontId="23" fillId="0" borderId="0" xfId="0" applyFont="1" applyAlignment="1">
      <alignment horizontal="right" vertical="top"/>
    </xf>
    <xf numFmtId="0" fontId="32" fillId="0" borderId="0" xfId="0" applyFont="1" applyAlignment="1">
      <alignment horizontal="right" vertical="top"/>
    </xf>
    <xf numFmtId="0" fontId="33" fillId="0" borderId="0" xfId="0" applyFont="1" applyAlignment="1">
      <alignment horizontal="right"/>
    </xf>
    <xf numFmtId="0" fontId="25" fillId="0" borderId="0" xfId="1" applyFont="1" applyAlignment="1" applyProtection="1">
      <alignment horizontal="justify" vertical="top" wrapText="1"/>
      <protection locked="0"/>
    </xf>
    <xf numFmtId="0" fontId="25" fillId="0" borderId="0" xfId="1" applyFont="1" applyAlignment="1" applyProtection="1">
      <alignment horizontal="justify" vertical="top" wrapText="1"/>
      <protection hidden="1"/>
    </xf>
    <xf numFmtId="0" fontId="23" fillId="0" borderId="0" xfId="0" applyFont="1" applyAlignment="1">
      <alignment horizontal="justify" vertical="center" wrapText="1"/>
    </xf>
    <xf numFmtId="49" fontId="24" fillId="3" borderId="1" xfId="0" applyNumberFormat="1" applyFont="1" applyFill="1" applyBorder="1" applyAlignment="1">
      <alignment horizontal="right" vertical="top"/>
    </xf>
    <xf numFmtId="0" fontId="24" fillId="3" borderId="1" xfId="1" applyFont="1" applyFill="1" applyBorder="1" applyAlignment="1" applyProtection="1">
      <alignment horizontal="justify" vertical="top" wrapText="1"/>
      <protection hidden="1"/>
    </xf>
    <xf numFmtId="2" fontId="24" fillId="3" borderId="1" xfId="1" applyNumberFormat="1" applyFont="1" applyFill="1" applyBorder="1" applyAlignment="1" applyProtection="1">
      <alignment horizontal="center"/>
      <protection locked="0"/>
    </xf>
    <xf numFmtId="0" fontId="24" fillId="3" borderId="1" xfId="1" applyFont="1" applyFill="1" applyBorder="1" applyAlignment="1" applyProtection="1">
      <alignment horizontal="center"/>
      <protection locked="0"/>
    </xf>
    <xf numFmtId="164" fontId="24" fillId="3" borderId="2" xfId="4" applyFont="1" applyFill="1" applyBorder="1" applyAlignment="1" applyProtection="1">
      <alignment horizontal="center"/>
      <protection locked="0"/>
    </xf>
    <xf numFmtId="49" fontId="24" fillId="3" borderId="1" xfId="0" applyNumberFormat="1" applyFont="1" applyFill="1" applyBorder="1" applyAlignment="1">
      <alignment horizontal="right" vertical="center"/>
    </xf>
    <xf numFmtId="0" fontId="24" fillId="3" borderId="1" xfId="1" applyFont="1" applyFill="1" applyBorder="1" applyAlignment="1" applyProtection="1">
      <alignment horizontal="justify" vertical="center" wrapText="1"/>
      <protection hidden="1"/>
    </xf>
    <xf numFmtId="0" fontId="24" fillId="3" borderId="1" xfId="1" applyFont="1" applyFill="1" applyBorder="1" applyAlignment="1" applyProtection="1">
      <alignment horizontal="center" vertical="center"/>
      <protection locked="0"/>
    </xf>
    <xf numFmtId="16" fontId="24" fillId="0" borderId="0" xfId="0" applyNumberFormat="1" applyFont="1" applyAlignment="1">
      <alignment horizontal="right" vertical="top"/>
    </xf>
    <xf numFmtId="49" fontId="24" fillId="3" borderId="3" xfId="0" applyNumberFormat="1" applyFont="1" applyFill="1" applyBorder="1" applyAlignment="1">
      <alignment horizontal="right" vertical="center"/>
    </xf>
    <xf numFmtId="0" fontId="24" fillId="3" borderId="3" xfId="0" applyFont="1" applyFill="1" applyBorder="1" applyAlignment="1">
      <alignment horizontal="right" vertical="center"/>
    </xf>
    <xf numFmtId="0" fontId="24" fillId="3" borderId="1" xfId="1" applyFont="1" applyFill="1" applyBorder="1" applyAlignment="1" applyProtection="1">
      <alignment horizontal="justify" vertical="center" wrapText="1"/>
      <protection locked="0"/>
    </xf>
    <xf numFmtId="0" fontId="24" fillId="3" borderId="1" xfId="0" applyFont="1" applyFill="1" applyBorder="1" applyAlignment="1">
      <alignment horizontal="right" vertical="center"/>
    </xf>
    <xf numFmtId="0" fontId="24" fillId="3" borderId="1" xfId="0" applyFont="1" applyFill="1" applyBorder="1" applyAlignment="1">
      <alignment horizontal="justify" vertical="center"/>
    </xf>
    <xf numFmtId="0" fontId="24" fillId="3" borderId="3" xfId="0" applyFont="1" applyFill="1" applyBorder="1" applyAlignment="1">
      <alignment horizontal="right" vertical="top"/>
    </xf>
    <xf numFmtId="0" fontId="24" fillId="3" borderId="1" xfId="0" applyFont="1" applyFill="1" applyBorder="1"/>
    <xf numFmtId="0" fontId="24" fillId="0" borderId="0" xfId="0" applyFont="1" applyAlignment="1">
      <alignment horizontal="justify"/>
    </xf>
    <xf numFmtId="0" fontId="24" fillId="0" borderId="0" xfId="0" applyFont="1" applyAlignment="1">
      <alignment horizontal="left"/>
    </xf>
    <xf numFmtId="4" fontId="24" fillId="0" borderId="0" xfId="0" applyNumberFormat="1" applyFont="1"/>
    <xf numFmtId="0" fontId="24" fillId="0" borderId="4" xfId="0" applyFont="1" applyBorder="1" applyAlignment="1">
      <alignment horizontal="right" vertical="top"/>
    </xf>
    <xf numFmtId="0" fontId="24" fillId="0" borderId="4" xfId="0" applyFont="1" applyBorder="1" applyAlignment="1">
      <alignment horizontal="justify"/>
    </xf>
    <xf numFmtId="0" fontId="24" fillId="0" borderId="4" xfId="0" applyFont="1" applyBorder="1" applyAlignment="1">
      <alignment horizontal="left"/>
    </xf>
    <xf numFmtId="0" fontId="24" fillId="0" borderId="0" xfId="1" applyFont="1" applyAlignment="1" applyProtection="1">
      <alignment horizontal="right"/>
      <protection locked="0"/>
    </xf>
    <xf numFmtId="164" fontId="24" fillId="0" borderId="0" xfId="4" applyFont="1" applyFill="1" applyBorder="1" applyAlignment="1" applyProtection="1">
      <alignment horizontal="right"/>
      <protection locked="0"/>
    </xf>
    <xf numFmtId="0" fontId="14" fillId="0" borderId="0" xfId="0" applyFont="1" applyAlignment="1">
      <alignment horizontal="center"/>
    </xf>
    <xf numFmtId="0" fontId="22" fillId="0" borderId="0" xfId="0" applyFont="1" applyAlignment="1">
      <alignment horizontal="center" wrapText="1"/>
    </xf>
    <xf numFmtId="0" fontId="16" fillId="0" borderId="0" xfId="0" applyFont="1" applyAlignment="1">
      <alignment horizontal="center"/>
    </xf>
    <xf numFmtId="0" fontId="29" fillId="0" borderId="0" xfId="1" applyFont="1" applyAlignment="1" applyProtection="1">
      <alignment horizontal="center"/>
      <protection locked="0"/>
    </xf>
    <xf numFmtId="0" fontId="19" fillId="0" borderId="0" xfId="0" applyFont="1" applyAlignment="1">
      <alignment horizontal="center"/>
    </xf>
    <xf numFmtId="0" fontId="23" fillId="0" borderId="0" xfId="0" applyFont="1" applyAlignment="1">
      <alignment horizontal="center" wrapText="1"/>
    </xf>
    <xf numFmtId="0" fontId="24" fillId="0" borderId="0" xfId="0" applyFont="1" applyAlignment="1">
      <alignment horizontal="center" vertical="top"/>
    </xf>
    <xf numFmtId="0" fontId="23" fillId="0" borderId="0" xfId="0" applyFont="1" applyAlignment="1">
      <alignment horizontal="center" vertical="center"/>
    </xf>
    <xf numFmtId="0" fontId="23" fillId="0" borderId="0" xfId="1" applyFont="1" applyAlignment="1" applyProtection="1">
      <alignment horizontal="center" vertical="top" wrapText="1"/>
      <protection locked="0"/>
    </xf>
    <xf numFmtId="0" fontId="34" fillId="0" borderId="0" xfId="0" applyFont="1" applyAlignment="1">
      <alignment horizontal="center"/>
    </xf>
    <xf numFmtId="4" fontId="23" fillId="0" borderId="0" xfId="0" applyNumberFormat="1" applyFont="1" applyAlignment="1">
      <alignment horizontal="center"/>
    </xf>
    <xf numFmtId="4" fontId="14" fillId="0" borderId="0" xfId="0" applyNumberFormat="1" applyFont="1" applyAlignment="1">
      <alignment horizontal="right"/>
    </xf>
    <xf numFmtId="4" fontId="23" fillId="0" borderId="0" xfId="1" applyNumberFormat="1" applyFont="1" applyAlignment="1" applyProtection="1">
      <alignment horizontal="right"/>
      <protection locked="0"/>
    </xf>
    <xf numFmtId="4" fontId="22" fillId="0" borderId="0" xfId="0" applyNumberFormat="1" applyFont="1" applyAlignment="1">
      <alignment horizontal="right"/>
    </xf>
    <xf numFmtId="4" fontId="23" fillId="0" borderId="0" xfId="4" applyNumberFormat="1" applyFont="1" applyAlignment="1">
      <alignment horizontal="right"/>
    </xf>
    <xf numFmtId="4" fontId="16" fillId="0" borderId="0" xfId="0" applyNumberFormat="1" applyFont="1" applyAlignment="1">
      <alignment horizontal="right"/>
    </xf>
    <xf numFmtId="4" fontId="19" fillId="0" borderId="0" xfId="0" applyNumberFormat="1" applyFont="1" applyAlignment="1">
      <alignment horizontal="right"/>
    </xf>
    <xf numFmtId="4" fontId="24" fillId="0" borderId="0" xfId="1" applyNumberFormat="1" applyFont="1" applyAlignment="1" applyProtection="1">
      <alignment horizontal="right"/>
      <protection locked="0"/>
    </xf>
    <xf numFmtId="4" fontId="23" fillId="0" borderId="0" xfId="4" applyNumberFormat="1" applyFont="1" applyBorder="1" applyAlignment="1">
      <alignment horizontal="right"/>
    </xf>
    <xf numFmtId="4" fontId="24" fillId="3" borderId="1" xfId="1" applyNumberFormat="1" applyFont="1" applyFill="1" applyBorder="1" applyAlignment="1" applyProtection="1">
      <alignment horizontal="right"/>
      <protection locked="0"/>
    </xf>
    <xf numFmtId="4" fontId="24" fillId="3" borderId="2" xfId="4" applyNumberFormat="1" applyFont="1" applyFill="1" applyBorder="1" applyAlignment="1" applyProtection="1">
      <alignment horizontal="right"/>
      <protection locked="0"/>
    </xf>
    <xf numFmtId="4" fontId="23" fillId="0" borderId="0" xfId="4" applyNumberFormat="1" applyFont="1" applyAlignment="1">
      <alignment horizontal="right" vertical="center"/>
    </xf>
    <xf numFmtId="4" fontId="23" fillId="0" borderId="0" xfId="0" applyNumberFormat="1" applyFont="1" applyAlignment="1">
      <alignment horizontal="right" vertical="center"/>
    </xf>
    <xf numFmtId="4" fontId="24" fillId="3" borderId="1" xfId="1" applyNumberFormat="1" applyFont="1" applyFill="1" applyBorder="1" applyAlignment="1" applyProtection="1">
      <alignment horizontal="right" vertical="center"/>
      <protection locked="0"/>
    </xf>
    <xf numFmtId="4" fontId="24" fillId="3" borderId="2" xfId="4" applyNumberFormat="1" applyFont="1" applyFill="1" applyBorder="1" applyAlignment="1" applyProtection="1">
      <alignment horizontal="right" vertical="center"/>
      <protection locked="0"/>
    </xf>
    <xf numFmtId="4" fontId="23" fillId="0" borderId="0" xfId="1" applyNumberFormat="1" applyFont="1" applyAlignment="1" applyProtection="1">
      <alignment horizontal="right" vertical="top" wrapText="1"/>
      <protection locked="0"/>
    </xf>
    <xf numFmtId="4" fontId="24" fillId="0" borderId="0" xfId="4" applyNumberFormat="1" applyFont="1" applyFill="1" applyBorder="1" applyAlignment="1" applyProtection="1">
      <alignment horizontal="right"/>
      <protection locked="0"/>
    </xf>
    <xf numFmtId="4" fontId="34" fillId="0" borderId="0" xfId="0" applyNumberFormat="1" applyFont="1" applyAlignment="1">
      <alignment horizontal="right"/>
    </xf>
    <xf numFmtId="4" fontId="22" fillId="0" borderId="0" xfId="4" applyNumberFormat="1" applyFont="1" applyAlignment="1">
      <alignment horizontal="right"/>
    </xf>
    <xf numFmtId="4" fontId="24" fillId="3" borderId="1" xfId="1" applyNumberFormat="1" applyFont="1" applyFill="1" applyBorder="1" applyAlignment="1" applyProtection="1">
      <alignment horizontal="center" vertical="center"/>
      <protection locked="0"/>
    </xf>
    <xf numFmtId="4" fontId="24" fillId="3" borderId="2" xfId="4" applyNumberFormat="1" applyFont="1" applyFill="1" applyBorder="1" applyAlignment="1" applyProtection="1">
      <alignment horizontal="center" vertical="center"/>
      <protection locked="0"/>
    </xf>
    <xf numFmtId="4" fontId="23" fillId="0" borderId="0" xfId="4" applyNumberFormat="1" applyFont="1" applyBorder="1"/>
    <xf numFmtId="4" fontId="23" fillId="0" borderId="0" xfId="4" applyNumberFormat="1" applyFont="1"/>
    <xf numFmtId="4" fontId="24" fillId="0" borderId="0" xfId="4" applyNumberFormat="1" applyFont="1"/>
    <xf numFmtId="4" fontId="24" fillId="0" borderId="4" xfId="0" applyNumberFormat="1" applyFont="1" applyBorder="1"/>
    <xf numFmtId="0" fontId="4" fillId="0" borderId="0" xfId="0" applyFont="1" applyAlignment="1">
      <alignment horizontal="justify" vertical="top" wrapText="1"/>
    </xf>
    <xf numFmtId="0" fontId="2" fillId="0" borderId="0" xfId="0" applyFont="1" applyAlignment="1">
      <alignment horizontal="justify" vertical="top" wrapText="1"/>
    </xf>
    <xf numFmtId="0" fontId="3" fillId="0" borderId="0" xfId="0" applyFont="1" applyAlignment="1">
      <alignment horizontal="justify" vertical="top" wrapText="1"/>
    </xf>
    <xf numFmtId="0" fontId="37" fillId="0" borderId="0" xfId="0" applyFont="1" applyAlignment="1">
      <alignment horizontal="justify"/>
    </xf>
    <xf numFmtId="0" fontId="3" fillId="2" borderId="0" xfId="2" applyFont="1" applyFill="1" applyAlignment="1">
      <alignment horizontal="justify" wrapText="1"/>
    </xf>
    <xf numFmtId="0" fontId="4" fillId="0" borderId="0" xfId="2" applyFont="1" applyAlignment="1">
      <alignment horizontal="justify" wrapText="1"/>
    </xf>
    <xf numFmtId="0" fontId="3" fillId="2" borderId="0" xfId="3" applyFont="1" applyFill="1" applyAlignment="1">
      <alignment horizontal="justify" wrapText="1"/>
    </xf>
    <xf numFmtId="0" fontId="4" fillId="0" borderId="0" xfId="3" applyFont="1" applyAlignment="1">
      <alignment horizontal="justify" vertical="justify" wrapText="1"/>
    </xf>
    <xf numFmtId="0" fontId="3" fillId="2" borderId="0" xfId="0" applyFont="1" applyFill="1" applyAlignment="1">
      <alignment horizontal="justify" vertical="center" wrapText="1"/>
    </xf>
    <xf numFmtId="0" fontId="4" fillId="0" borderId="0" xfId="0" applyFont="1" applyAlignment="1">
      <alignment horizontal="justify" vertical="center" wrapText="1"/>
    </xf>
    <xf numFmtId="0" fontId="2" fillId="2" borderId="0" xfId="0" applyFont="1" applyFill="1" applyAlignment="1">
      <alignment horizontal="justify" vertical="center" wrapText="1"/>
    </xf>
    <xf numFmtId="0" fontId="4" fillId="2" borderId="0" xfId="0" applyFont="1" applyFill="1" applyAlignment="1">
      <alignment horizontal="justify" vertical="center" wrapText="1"/>
    </xf>
    <xf numFmtId="0" fontId="35" fillId="0" borderId="0" xfId="0" applyFont="1" applyAlignment="1">
      <alignment wrapText="1"/>
    </xf>
    <xf numFmtId="4" fontId="25" fillId="0" borderId="0" xfId="0" applyNumberFormat="1" applyFont="1" applyAlignment="1">
      <alignment horizontal="left" wrapText="1"/>
    </xf>
    <xf numFmtId="0" fontId="35" fillId="4" borderId="0" xfId="0" applyFont="1" applyFill="1"/>
    <xf numFmtId="0" fontId="35" fillId="0" borderId="0" xfId="0" applyFont="1"/>
    <xf numFmtId="0" fontId="40" fillId="0" borderId="0" xfId="0" applyFont="1" applyAlignment="1" applyProtection="1">
      <alignment horizontal="justify" vertical="top" wrapText="1"/>
      <protection hidden="1"/>
    </xf>
    <xf numFmtId="4" fontId="25" fillId="0" borderId="0" xfId="4" applyNumberFormat="1" applyFont="1" applyAlignment="1">
      <alignment horizontal="right"/>
    </xf>
    <xf numFmtId="0" fontId="24" fillId="0" borderId="0" xfId="0" applyFont="1" applyAlignment="1">
      <alignment horizontal="right"/>
    </xf>
    <xf numFmtId="0" fontId="41" fillId="0" borderId="0" xfId="0" applyFont="1" applyAlignment="1">
      <alignment horizontal="right" vertical="top"/>
    </xf>
    <xf numFmtId="0" fontId="25" fillId="0" borderId="0" xfId="0" applyFont="1" applyAlignment="1">
      <alignment horizontal="justify"/>
    </xf>
    <xf numFmtId="0" fontId="25" fillId="0" borderId="0" xfId="0" applyFont="1" applyAlignment="1">
      <alignment horizontal="center"/>
    </xf>
    <xf numFmtId="4" fontId="23" fillId="0" borderId="0" xfId="4" applyNumberFormat="1" applyFont="1" applyFill="1" applyAlignment="1">
      <alignment horizontal="right"/>
    </xf>
    <xf numFmtId="17" fontId="24" fillId="0" borderId="0" xfId="0" applyNumberFormat="1" applyFont="1" applyAlignment="1">
      <alignment horizontal="right" vertical="top"/>
    </xf>
    <xf numFmtId="0" fontId="24" fillId="0" borderId="0" xfId="0" applyFont="1" applyAlignment="1">
      <alignment horizontal="right" vertical="center"/>
    </xf>
    <xf numFmtId="0" fontId="24" fillId="0" borderId="0" xfId="0" applyFont="1" applyAlignment="1">
      <alignment horizontal="justify" vertical="center"/>
    </xf>
    <xf numFmtId="0" fontId="24" fillId="0" borderId="0" xfId="1" applyFont="1" applyAlignment="1" applyProtection="1">
      <alignment horizontal="center" vertical="center"/>
      <protection locked="0"/>
    </xf>
    <xf numFmtId="4" fontId="24" fillId="0" borderId="0" xfId="1" applyNumberFormat="1" applyFont="1" applyAlignment="1" applyProtection="1">
      <alignment horizontal="center" vertical="center"/>
      <protection locked="0"/>
    </xf>
    <xf numFmtId="4" fontId="24" fillId="0" borderId="0" xfId="4" applyNumberFormat="1" applyFont="1" applyFill="1" applyBorder="1" applyAlignment="1" applyProtection="1">
      <alignment horizontal="center" vertical="center"/>
      <protection locked="0"/>
    </xf>
    <xf numFmtId="0" fontId="42" fillId="0" borderId="0" xfId="0" applyFont="1" applyAlignment="1">
      <alignment vertical="top" wrapText="1"/>
    </xf>
    <xf numFmtId="0" fontId="43" fillId="0" borderId="0" xfId="0" applyFont="1" applyAlignment="1">
      <alignment vertical="top" wrapText="1"/>
    </xf>
    <xf numFmtId="0" fontId="24" fillId="0" borderId="0" xfId="0" applyFont="1" applyAlignment="1" applyProtection="1">
      <alignment horizontal="justify" vertical="top" wrapText="1"/>
      <protection hidden="1"/>
    </xf>
    <xf numFmtId="4" fontId="23" fillId="0" borderId="0" xfId="0" applyNumberFormat="1" applyFont="1" applyAlignment="1">
      <alignment horizontal="center" vertical="center"/>
    </xf>
    <xf numFmtId="0" fontId="44" fillId="0" borderId="0" xfId="0" applyFont="1" applyAlignment="1">
      <alignment horizontal="center"/>
    </xf>
    <xf numFmtId="4" fontId="22" fillId="0" borderId="0" xfId="4" applyNumberFormat="1" applyFont="1" applyFill="1" applyAlignment="1">
      <alignment horizontal="right"/>
    </xf>
    <xf numFmtId="0" fontId="45" fillId="0" borderId="0" xfId="1" applyFont="1" applyAlignment="1" applyProtection="1">
      <alignment horizontal="justify" vertical="top" wrapText="1"/>
      <protection locked="0"/>
    </xf>
    <xf numFmtId="4" fontId="23" fillId="0" borderId="0" xfId="1" applyNumberFormat="1" applyFont="1" applyAlignment="1" applyProtection="1">
      <alignment horizontal="center"/>
      <protection locked="0"/>
    </xf>
    <xf numFmtId="0" fontId="24" fillId="0" borderId="0" xfId="0" applyFont="1" applyAlignment="1">
      <alignment horizontal="left" vertical="center"/>
    </xf>
    <xf numFmtId="4" fontId="24" fillId="0" borderId="0" xfId="0" applyNumberFormat="1" applyFont="1" applyAlignment="1">
      <alignment vertical="center"/>
    </xf>
    <xf numFmtId="0" fontId="40" fillId="0" borderId="0" xfId="0" applyFont="1" applyAlignment="1">
      <alignment vertical="top" wrapText="1"/>
    </xf>
    <xf numFmtId="0" fontId="47" fillId="0" borderId="0" xfId="0" applyFont="1" applyAlignment="1">
      <alignment horizontal="right" vertical="top"/>
    </xf>
    <xf numFmtId="0" fontId="47" fillId="0" borderId="0" xfId="1" applyFont="1" applyAlignment="1" applyProtection="1">
      <alignment horizontal="justify" vertical="top" wrapText="1"/>
      <protection locked="0"/>
    </xf>
    <xf numFmtId="0" fontId="48" fillId="0" borderId="0" xfId="0" applyFont="1" applyAlignment="1">
      <alignment horizontal="center"/>
    </xf>
    <xf numFmtId="4" fontId="48" fillId="0" borderId="0" xfId="0" applyNumberFormat="1" applyFont="1" applyAlignment="1">
      <alignment horizontal="right"/>
    </xf>
    <xf numFmtId="4" fontId="48" fillId="0" borderId="0" xfId="4" applyNumberFormat="1" applyFont="1" applyAlignment="1">
      <alignment horizontal="right"/>
    </xf>
    <xf numFmtId="0" fontId="47" fillId="0" borderId="0" xfId="0" applyFont="1" applyAlignment="1">
      <alignment horizontal="right"/>
    </xf>
    <xf numFmtId="0" fontId="48" fillId="0" borderId="0" xfId="0" applyFont="1" applyAlignment="1" applyProtection="1">
      <alignment horizontal="justify" vertical="top" wrapText="1"/>
      <protection hidden="1"/>
    </xf>
    <xf numFmtId="0" fontId="49" fillId="0" borderId="0" xfId="0" applyFont="1" applyAlignment="1">
      <alignment horizontal="center"/>
    </xf>
    <xf numFmtId="4" fontId="49" fillId="0" borderId="0" xfId="0" applyNumberFormat="1" applyFont="1" applyAlignment="1">
      <alignment horizontal="right"/>
    </xf>
    <xf numFmtId="16" fontId="47" fillId="0" borderId="0" xfId="0" applyNumberFormat="1" applyFont="1" applyAlignment="1">
      <alignment horizontal="right" vertical="top"/>
    </xf>
    <xf numFmtId="4" fontId="48" fillId="0" borderId="0" xfId="1" applyNumberFormat="1" applyFont="1" applyAlignment="1" applyProtection="1">
      <alignment horizontal="right"/>
      <protection locked="0"/>
    </xf>
    <xf numFmtId="0" fontId="48" fillId="0" borderId="0" xfId="1" applyFont="1" applyAlignment="1" applyProtection="1">
      <alignment horizontal="justify" vertical="top" wrapText="1"/>
      <protection locked="0"/>
    </xf>
    <xf numFmtId="4" fontId="48" fillId="0" borderId="0" xfId="0" applyNumberFormat="1" applyFont="1" applyAlignment="1">
      <alignment horizontal="center" vertical="center"/>
    </xf>
    <xf numFmtId="0" fontId="47" fillId="0" borderId="0" xfId="1" applyFont="1" applyAlignment="1" applyProtection="1">
      <alignment horizontal="justify" vertical="top" wrapText="1"/>
      <protection hidden="1"/>
    </xf>
    <xf numFmtId="0" fontId="48" fillId="0" borderId="0" xfId="1" applyFont="1" applyAlignment="1" applyProtection="1">
      <alignment horizontal="center"/>
      <protection locked="0"/>
    </xf>
    <xf numFmtId="4" fontId="48" fillId="0" borderId="0" xfId="4" applyNumberFormat="1" applyFont="1" applyBorder="1" applyAlignment="1">
      <alignment horizontal="right"/>
    </xf>
    <xf numFmtId="0" fontId="48" fillId="0" borderId="0" xfId="0" applyFont="1" applyAlignment="1">
      <alignment horizontal="justify" vertical="top" wrapText="1"/>
    </xf>
    <xf numFmtId="0" fontId="48" fillId="0" borderId="0" xfId="0" applyFont="1" applyAlignment="1">
      <alignment horizontal="justify" vertical="center" wrapText="1"/>
    </xf>
    <xf numFmtId="4" fontId="48" fillId="0" borderId="0" xfId="0" applyNumberFormat="1" applyFont="1" applyAlignment="1">
      <alignment horizontal="right" vertical="center"/>
    </xf>
    <xf numFmtId="4" fontId="48" fillId="0" borderId="0" xfId="0" applyNumberFormat="1" applyFont="1" applyAlignment="1">
      <alignment horizontal="center"/>
    </xf>
    <xf numFmtId="0" fontId="48" fillId="0" borderId="0" xfId="1" applyFont="1" applyAlignment="1" applyProtection="1">
      <alignment horizontal="justify" vertical="top" wrapText="1"/>
      <protection hidden="1"/>
    </xf>
    <xf numFmtId="0" fontId="48" fillId="0" borderId="0" xfId="0" applyFont="1" applyAlignment="1">
      <alignment horizontal="right" vertical="top"/>
    </xf>
    <xf numFmtId="4" fontId="48" fillId="0" borderId="0" xfId="4" applyNumberFormat="1" applyFont="1" applyFill="1" applyAlignment="1">
      <alignment horizontal="right"/>
    </xf>
    <xf numFmtId="0" fontId="48" fillId="0" borderId="0" xfId="0" applyFont="1" applyAlignment="1">
      <alignment horizontal="center" wrapText="1"/>
    </xf>
    <xf numFmtId="0" fontId="14" fillId="0" borderId="0" xfId="0" applyFont="1" applyAlignment="1">
      <alignment wrapText="1"/>
    </xf>
    <xf numFmtId="0" fontId="48" fillId="0" borderId="0" xfId="0" applyFont="1" applyAlignment="1">
      <alignment horizontal="justify" wrapText="1"/>
    </xf>
    <xf numFmtId="0" fontId="24" fillId="0" borderId="0" xfId="0" applyFont="1" applyAlignment="1">
      <alignment vertical="top"/>
    </xf>
    <xf numFmtId="0" fontId="24" fillId="0" borderId="5" xfId="0" applyFont="1" applyBorder="1" applyAlignment="1">
      <alignment vertical="top"/>
    </xf>
    <xf numFmtId="0" fontId="24" fillId="0" borderId="5" xfId="1" applyFont="1" applyBorder="1" applyAlignment="1" applyProtection="1">
      <alignment horizontal="center"/>
      <protection locked="0"/>
    </xf>
    <xf numFmtId="2" fontId="24" fillId="0" borderId="5" xfId="1" applyNumberFormat="1" applyFont="1" applyBorder="1" applyAlignment="1" applyProtection="1">
      <alignment horizontal="center"/>
      <protection locked="0"/>
    </xf>
    <xf numFmtId="164" fontId="24" fillId="0" borderId="5" xfId="4" applyFont="1" applyFill="1" applyBorder="1" applyAlignment="1" applyProtection="1">
      <alignment horizontal="center"/>
      <protection locked="0"/>
    </xf>
    <xf numFmtId="4" fontId="52" fillId="0" borderId="0" xfId="0" applyNumberFormat="1" applyFont="1" applyAlignment="1">
      <alignment horizontal="center"/>
    </xf>
    <xf numFmtId="0" fontId="53" fillId="0" borderId="0" xfId="0" applyFont="1" applyAlignment="1">
      <alignment horizontal="center"/>
    </xf>
    <xf numFmtId="0" fontId="52" fillId="0" borderId="0" xfId="0" applyFont="1" applyAlignment="1">
      <alignment horizontal="center"/>
    </xf>
    <xf numFmtId="4" fontId="53" fillId="0" borderId="0" xfId="0" applyNumberFormat="1" applyFont="1" applyAlignment="1">
      <alignment horizontal="center"/>
    </xf>
    <xf numFmtId="0" fontId="22" fillId="0" borderId="0" xfId="0" applyFont="1" applyAlignment="1">
      <alignment horizontal="right"/>
    </xf>
    <xf numFmtId="0" fontId="48" fillId="0" borderId="0" xfId="0" applyFont="1" applyAlignment="1">
      <alignment horizontal="right"/>
    </xf>
    <xf numFmtId="4" fontId="23" fillId="0" borderId="0" xfId="4" applyNumberFormat="1" applyFont="1" applyBorder="1" applyAlignment="1">
      <alignment horizontal="right" vertical="center"/>
    </xf>
    <xf numFmtId="4" fontId="23" fillId="0" borderId="4" xfId="4" applyNumberFormat="1" applyFont="1" applyBorder="1" applyAlignment="1">
      <alignment horizontal="right" vertical="center"/>
    </xf>
    <xf numFmtId="4" fontId="48" fillId="0" borderId="0" xfId="4" applyNumberFormat="1" applyFont="1" applyAlignment="1">
      <alignment horizontal="right" vertical="center"/>
    </xf>
    <xf numFmtId="0" fontId="49" fillId="0" borderId="0" xfId="0" applyFont="1"/>
    <xf numFmtId="4" fontId="48" fillId="0" borderId="0" xfId="4" applyNumberFormat="1" applyFont="1" applyBorder="1" applyAlignment="1">
      <alignment horizontal="right" vertical="center"/>
    </xf>
    <xf numFmtId="4" fontId="48" fillId="0" borderId="4" xfId="4" applyNumberFormat="1" applyFont="1" applyBorder="1" applyAlignment="1">
      <alignment horizontal="right" vertical="center"/>
    </xf>
    <xf numFmtId="4" fontId="14" fillId="0" borderId="0" xfId="0" applyNumberFormat="1" applyFont="1"/>
    <xf numFmtId="0" fontId="47" fillId="0" borderId="0" xfId="0" applyFont="1"/>
    <xf numFmtId="0" fontId="47" fillId="3" borderId="3" xfId="0" applyFont="1" applyFill="1" applyBorder="1" applyAlignment="1">
      <alignment horizontal="right" vertical="top"/>
    </xf>
    <xf numFmtId="0" fontId="47" fillId="3" borderId="1" xfId="0" applyFont="1" applyFill="1" applyBorder="1"/>
    <xf numFmtId="0" fontId="47" fillId="3" borderId="1" xfId="1" applyFont="1" applyFill="1" applyBorder="1" applyAlignment="1" applyProtection="1">
      <alignment horizontal="center"/>
      <protection locked="0"/>
    </xf>
    <xf numFmtId="2" fontId="47" fillId="3" borderId="1" xfId="1" applyNumberFormat="1" applyFont="1" applyFill="1" applyBorder="1" applyAlignment="1" applyProtection="1">
      <alignment horizontal="center"/>
      <protection locked="0"/>
    </xf>
    <xf numFmtId="164" fontId="47" fillId="3" borderId="2" xfId="4" applyFont="1" applyFill="1" applyBorder="1" applyAlignment="1" applyProtection="1">
      <alignment horizontal="center"/>
      <protection locked="0"/>
    </xf>
    <xf numFmtId="0" fontId="47" fillId="0" borderId="0" xfId="1" applyFont="1" applyAlignment="1" applyProtection="1">
      <alignment horizontal="center"/>
      <protection locked="0"/>
    </xf>
    <xf numFmtId="2" fontId="47" fillId="0" borderId="0" xfId="1" applyNumberFormat="1" applyFont="1" applyAlignment="1" applyProtection="1">
      <alignment horizontal="center"/>
      <protection locked="0"/>
    </xf>
    <xf numFmtId="164" fontId="47" fillId="0" borderId="0" xfId="4" applyFont="1" applyFill="1" applyBorder="1" applyAlignment="1" applyProtection="1">
      <alignment horizontal="center"/>
      <protection locked="0"/>
    </xf>
    <xf numFmtId="0" fontId="47" fillId="0" borderId="0" xfId="1" applyFont="1" applyAlignment="1" applyProtection="1">
      <alignment vertical="top" wrapText="1"/>
      <protection locked="0"/>
    </xf>
    <xf numFmtId="2" fontId="47" fillId="0" borderId="0" xfId="1" applyNumberFormat="1" applyFont="1" applyAlignment="1" applyProtection="1">
      <alignment horizontal="right"/>
      <protection locked="0"/>
    </xf>
    <xf numFmtId="0" fontId="47" fillId="0" borderId="0" xfId="1" applyFont="1" applyAlignment="1" applyProtection="1">
      <alignment horizontal="right"/>
      <protection locked="0"/>
    </xf>
    <xf numFmtId="164" fontId="47" fillId="0" borderId="0" xfId="4" applyFont="1" applyFill="1" applyBorder="1" applyAlignment="1" applyProtection="1">
      <alignment horizontal="right"/>
      <protection locked="0"/>
    </xf>
    <xf numFmtId="0" fontId="48" fillId="0" borderId="0" xfId="0" applyFont="1" applyAlignment="1">
      <alignment horizontal="justify"/>
    </xf>
    <xf numFmtId="0" fontId="48" fillId="0" borderId="0" xfId="0" applyFont="1" applyAlignment="1">
      <alignment horizontal="left"/>
    </xf>
    <xf numFmtId="4" fontId="48" fillId="0" borderId="0" xfId="0" applyNumberFormat="1" applyFont="1"/>
    <xf numFmtId="4" fontId="48" fillId="0" borderId="0" xfId="4" applyNumberFormat="1" applyFont="1" applyBorder="1"/>
    <xf numFmtId="4" fontId="48" fillId="0" borderId="0" xfId="4" applyNumberFormat="1" applyFont="1"/>
    <xf numFmtId="4" fontId="47" fillId="0" borderId="0" xfId="4" applyNumberFormat="1" applyFont="1"/>
    <xf numFmtId="0" fontId="47" fillId="0" borderId="0" xfId="0" applyFont="1" applyAlignment="1">
      <alignment horizontal="right" vertical="center"/>
    </xf>
    <xf numFmtId="0" fontId="47" fillId="0" borderId="0" xfId="0" applyFont="1" applyAlignment="1">
      <alignment horizontal="justify" vertical="center"/>
    </xf>
    <xf numFmtId="0" fontId="47" fillId="0" borderId="0" xfId="0" applyFont="1" applyAlignment="1">
      <alignment horizontal="left" vertical="center"/>
    </xf>
    <xf numFmtId="4" fontId="47" fillId="0" borderId="0" xfId="0" applyNumberFormat="1" applyFont="1" applyAlignment="1">
      <alignment vertical="center"/>
    </xf>
    <xf numFmtId="4" fontId="47" fillId="0" borderId="0" xfId="4" applyNumberFormat="1" applyFont="1" applyAlignment="1">
      <alignment horizontal="right" vertical="center"/>
    </xf>
    <xf numFmtId="4" fontId="48" fillId="0" borderId="0" xfId="4" applyNumberFormat="1" applyFont="1" applyFill="1" applyBorder="1" applyAlignment="1">
      <alignment horizontal="right"/>
    </xf>
    <xf numFmtId="4" fontId="48" fillId="0" borderId="0" xfId="4" applyNumberFormat="1" applyFont="1" applyFill="1" applyBorder="1"/>
    <xf numFmtId="0" fontId="47" fillId="0" borderId="0" xfId="0" applyFont="1" applyAlignment="1">
      <alignment horizontal="justify"/>
    </xf>
    <xf numFmtId="0" fontId="47" fillId="0" borderId="0" xfId="0" applyFont="1" applyAlignment="1">
      <alignment horizontal="left"/>
    </xf>
    <xf numFmtId="4" fontId="47" fillId="0" borderId="0" xfId="0" applyNumberFormat="1" applyFont="1"/>
    <xf numFmtId="4" fontId="47" fillId="0" borderId="0" xfId="4" applyNumberFormat="1" applyFont="1" applyFill="1" applyBorder="1"/>
    <xf numFmtId="4" fontId="47" fillId="0" borderId="0" xfId="4" applyNumberFormat="1" applyFont="1" applyFill="1" applyBorder="1" applyAlignment="1">
      <alignment horizontal="right" vertical="center"/>
    </xf>
    <xf numFmtId="0" fontId="23" fillId="0" borderId="4" xfId="0" applyFont="1" applyBorder="1" applyAlignment="1">
      <alignment horizontal="right" vertical="top"/>
    </xf>
    <xf numFmtId="0" fontId="14" fillId="0" borderId="4" xfId="0" applyFont="1" applyBorder="1"/>
    <xf numFmtId="0" fontId="23" fillId="0" borderId="4" xfId="0" applyFont="1" applyBorder="1" applyAlignment="1">
      <alignment horizontal="left"/>
    </xf>
    <xf numFmtId="4" fontId="23" fillId="0" borderId="4" xfId="0" applyNumberFormat="1" applyFont="1" applyBorder="1"/>
    <xf numFmtId="4" fontId="23" fillId="0" borderId="4" xfId="4" applyNumberFormat="1" applyFont="1" applyBorder="1"/>
    <xf numFmtId="4" fontId="24" fillId="0" borderId="4" xfId="4" applyNumberFormat="1" applyFont="1" applyBorder="1"/>
    <xf numFmtId="4" fontId="24" fillId="0" borderId="0" xfId="4" applyNumberFormat="1" applyFont="1" applyAlignment="1">
      <alignment vertical="center"/>
    </xf>
    <xf numFmtId="4" fontId="47" fillId="0" borderId="0" xfId="4" applyNumberFormat="1" applyFont="1" applyAlignment="1">
      <alignment vertical="center"/>
    </xf>
    <xf numFmtId="0" fontId="0" fillId="0" borderId="0" xfId="0" applyAlignment="1">
      <alignment horizontal="left" vertical="top"/>
    </xf>
    <xf numFmtId="0" fontId="0" fillId="0" borderId="0" xfId="0" applyAlignment="1">
      <alignment horizontal="justify" vertical="top"/>
    </xf>
    <xf numFmtId="0" fontId="55" fillId="0" borderId="0" xfId="17" applyFont="1" applyAlignment="1">
      <alignment horizontal="center" vertical="top" wrapText="1"/>
    </xf>
    <xf numFmtId="1" fontId="55" fillId="0" borderId="0" xfId="17" applyNumberFormat="1" applyFont="1" applyAlignment="1">
      <alignment horizontal="center" vertical="top" wrapText="1"/>
    </xf>
    <xf numFmtId="4" fontId="55" fillId="0" borderId="0" xfId="17" applyNumberFormat="1" applyFont="1" applyAlignment="1">
      <alignment horizontal="center" vertical="top" wrapText="1"/>
    </xf>
    <xf numFmtId="0" fontId="56" fillId="0" borderId="0" xfId="0" applyFont="1" applyAlignment="1">
      <alignment horizontal="center" vertical="top"/>
    </xf>
    <xf numFmtId="4" fontId="0" fillId="0" borderId="0" xfId="0" applyNumberFormat="1" applyAlignment="1">
      <alignment horizontal="center" vertical="top"/>
    </xf>
    <xf numFmtId="0" fontId="56" fillId="0" borderId="0" xfId="0" applyFont="1" applyAlignment="1">
      <alignment vertical="top"/>
    </xf>
    <xf numFmtId="0" fontId="7" fillId="0" borderId="0" xfId="0" quotePrefix="1" applyFont="1" applyAlignment="1">
      <alignment vertical="top"/>
    </xf>
    <xf numFmtId="0" fontId="56" fillId="0" borderId="0" xfId="0" applyFont="1" applyAlignment="1">
      <alignment horizontal="justify" vertical="top"/>
    </xf>
    <xf numFmtId="0" fontId="56" fillId="0" borderId="0" xfId="18" applyFont="1" applyAlignment="1">
      <alignment horizontal="justify" vertical="top"/>
    </xf>
    <xf numFmtId="0" fontId="0" fillId="0" borderId="0" xfId="18" applyFont="1" applyAlignment="1">
      <alignment horizontal="justify" vertical="top"/>
    </xf>
    <xf numFmtId="0" fontId="0" fillId="0" borderId="0" xfId="0" applyAlignment="1">
      <alignment vertical="top"/>
    </xf>
    <xf numFmtId="0" fontId="7" fillId="0" borderId="0" xfId="0" applyFont="1" applyAlignment="1">
      <alignment horizontal="left" vertical="top"/>
    </xf>
    <xf numFmtId="0" fontId="7" fillId="0" borderId="0" xfId="0" applyFont="1" applyAlignment="1">
      <alignment horizontal="center" vertical="top"/>
    </xf>
    <xf numFmtId="4" fontId="7" fillId="0" borderId="0" xfId="0" applyNumberFormat="1" applyFont="1" applyAlignment="1">
      <alignment horizontal="center" vertical="top"/>
    </xf>
    <xf numFmtId="1" fontId="56" fillId="0" borderId="0" xfId="0" applyNumberFormat="1" applyFont="1" applyAlignment="1">
      <alignment horizontal="center" vertical="top"/>
    </xf>
    <xf numFmtId="0" fontId="0" fillId="0" borderId="0" xfId="0" applyAlignment="1">
      <alignment vertical="top" wrapText="1"/>
    </xf>
    <xf numFmtId="0" fontId="0" fillId="0" borderId="0" xfId="0" applyAlignment="1">
      <alignment horizontal="justify" vertical="top" wrapText="1"/>
    </xf>
    <xf numFmtId="1" fontId="7" fillId="0" borderId="0" xfId="0" applyNumberFormat="1" applyFont="1" applyAlignment="1">
      <alignment horizontal="left" vertical="top"/>
    </xf>
    <xf numFmtId="4" fontId="56" fillId="0" borderId="0" xfId="0" applyNumberFormat="1" applyFont="1" applyAlignment="1">
      <alignment horizontal="center" vertical="top"/>
    </xf>
    <xf numFmtId="0" fontId="56" fillId="0" borderId="0" xfId="18" applyFont="1" applyAlignment="1">
      <alignment horizontal="center" vertical="top"/>
    </xf>
    <xf numFmtId="1" fontId="56" fillId="0" borderId="0" xfId="18" applyNumberFormat="1" applyFont="1" applyAlignment="1">
      <alignment horizontal="center" vertical="top"/>
    </xf>
    <xf numFmtId="0" fontId="7" fillId="0" borderId="0" xfId="0" applyFont="1" applyAlignment="1">
      <alignment horizontal="justify" vertical="top" wrapText="1"/>
    </xf>
    <xf numFmtId="0" fontId="55" fillId="0" borderId="0" xfId="0" applyFont="1" applyAlignment="1">
      <alignment horizontal="justify" vertical="top"/>
    </xf>
    <xf numFmtId="4" fontId="55" fillId="0" borderId="0" xfId="0" applyNumberFormat="1" applyFont="1" applyAlignment="1">
      <alignment horizontal="center" vertical="top"/>
    </xf>
    <xf numFmtId="0" fontId="55" fillId="0" borderId="0" xfId="0" applyFont="1" applyAlignment="1">
      <alignment horizontal="left" vertical="top"/>
    </xf>
    <xf numFmtId="49" fontId="55" fillId="0" borderId="0" xfId="0" applyNumberFormat="1" applyFont="1" applyAlignment="1">
      <alignment vertical="top"/>
    </xf>
    <xf numFmtId="4" fontId="55" fillId="0" borderId="0" xfId="0" applyNumberFormat="1" applyFont="1" applyAlignment="1">
      <alignment horizontal="center"/>
    </xf>
    <xf numFmtId="4" fontId="0" fillId="0" borderId="0" xfId="0" applyNumberFormat="1" applyAlignment="1">
      <alignment vertical="top"/>
    </xf>
    <xf numFmtId="0" fontId="65" fillId="0" borderId="0" xfId="0" applyFont="1" applyAlignment="1">
      <alignment horizontal="left" vertical="top" wrapText="1"/>
    </xf>
    <xf numFmtId="49" fontId="67" fillId="0" borderId="0" xfId="3" applyNumberFormat="1" applyFont="1" applyAlignment="1">
      <alignment horizontal="right" vertical="top"/>
    </xf>
    <xf numFmtId="4" fontId="67" fillId="0" borderId="0" xfId="3" applyNumberFormat="1" applyFont="1" applyAlignment="1">
      <alignment horizontal="right" vertical="center" wrapText="1"/>
    </xf>
    <xf numFmtId="0" fontId="68" fillId="0" borderId="0" xfId="0" applyFont="1" applyAlignment="1">
      <alignment horizontal="right" vertical="top"/>
    </xf>
    <xf numFmtId="0" fontId="68" fillId="0" borderId="0" xfId="0" applyFont="1" applyAlignment="1">
      <alignment vertical="top"/>
    </xf>
    <xf numFmtId="0" fontId="65" fillId="0" borderId="0" xfId="0" applyFont="1" applyAlignment="1">
      <alignment vertical="center"/>
    </xf>
    <xf numFmtId="0" fontId="65" fillId="0" borderId="0" xfId="0" applyFont="1" applyAlignment="1">
      <alignment horizontal="right" vertical="center"/>
    </xf>
    <xf numFmtId="0" fontId="65" fillId="0" borderId="0" xfId="0" applyFont="1" applyAlignment="1">
      <alignment horizontal="right" vertical="top"/>
    </xf>
    <xf numFmtId="0" fontId="65" fillId="0" borderId="0" xfId="0" applyFont="1" applyAlignment="1">
      <alignment vertical="top"/>
    </xf>
    <xf numFmtId="0" fontId="69" fillId="6" borderId="0" xfId="0" applyFont="1" applyFill="1" applyAlignment="1">
      <alignment horizontal="right" vertical="center"/>
    </xf>
    <xf numFmtId="0" fontId="69" fillId="6" borderId="0" xfId="0" applyFont="1" applyFill="1" applyAlignment="1">
      <alignment horizontal="left" vertical="center"/>
    </xf>
    <xf numFmtId="0" fontId="65" fillId="6" borderId="0" xfId="0" applyFont="1" applyFill="1" applyAlignment="1">
      <alignment horizontal="right" vertical="center"/>
    </xf>
    <xf numFmtId="0" fontId="66" fillId="6" borderId="0" xfId="0" applyFont="1" applyFill="1" applyAlignment="1">
      <alignment horizontal="right" vertical="top"/>
    </xf>
    <xf numFmtId="0" fontId="66" fillId="6" borderId="0" xfId="0" applyFont="1" applyFill="1" applyAlignment="1">
      <alignment vertical="top"/>
    </xf>
    <xf numFmtId="0" fontId="65" fillId="0" borderId="0" xfId="0" applyFont="1" applyAlignment="1">
      <alignment vertical="top" wrapText="1"/>
    </xf>
    <xf numFmtId="0" fontId="66" fillId="0" borderId="0" xfId="0" applyFont="1" applyAlignment="1">
      <alignment horizontal="right" vertical="top"/>
    </xf>
    <xf numFmtId="0" fontId="66" fillId="0" borderId="0" xfId="0" applyFont="1" applyAlignment="1">
      <alignment vertical="top" wrapText="1"/>
    </xf>
    <xf numFmtId="0" fontId="66" fillId="0" borderId="0" xfId="0" applyFont="1" applyAlignment="1">
      <alignment vertical="top"/>
    </xf>
    <xf numFmtId="0" fontId="66" fillId="0" borderId="0" xfId="0" applyFont="1" applyAlignment="1">
      <alignment horizontal="left" vertical="top"/>
    </xf>
    <xf numFmtId="0" fontId="65" fillId="0" borderId="0" xfId="0" applyFont="1" applyAlignment="1">
      <alignment horizontal="left" vertical="top"/>
    </xf>
    <xf numFmtId="0" fontId="62" fillId="0" borderId="0" xfId="0" applyFont="1" applyAlignment="1">
      <alignment wrapText="1"/>
    </xf>
    <xf numFmtId="16" fontId="66" fillId="6" borderId="0" xfId="0" applyNumberFormat="1" applyFont="1" applyFill="1" applyAlignment="1">
      <alignment horizontal="left" vertical="top"/>
    </xf>
    <xf numFmtId="16" fontId="66" fillId="0" borderId="0" xfId="0" applyNumberFormat="1" applyFont="1" applyAlignment="1">
      <alignment horizontal="right" vertical="top"/>
    </xf>
    <xf numFmtId="16" fontId="66" fillId="0" borderId="0" xfId="0" applyNumberFormat="1" applyFont="1" applyAlignment="1">
      <alignment horizontal="left" vertical="top"/>
    </xf>
    <xf numFmtId="0" fontId="67" fillId="0" borderId="0" xfId="0" applyFont="1" applyAlignment="1">
      <alignment horizontal="right" vertical="top"/>
    </xf>
    <xf numFmtId="0" fontId="62" fillId="0" borderId="0" xfId="0" applyFont="1" applyAlignment="1">
      <alignment horizontal="justify" vertical="top" wrapText="1"/>
    </xf>
    <xf numFmtId="170" fontId="65" fillId="0" borderId="0" xfId="0" applyNumberFormat="1" applyFont="1" applyAlignment="1">
      <alignment horizontal="right" vertical="top"/>
    </xf>
    <xf numFmtId="0" fontId="62" fillId="0" borderId="0" xfId="0" applyFont="1" applyAlignment="1">
      <alignment horizontal="right" vertical="top"/>
    </xf>
    <xf numFmtId="171" fontId="65" fillId="0" borderId="0" xfId="0" applyNumberFormat="1" applyFont="1" applyAlignment="1">
      <alignment horizontal="right" vertical="top"/>
    </xf>
    <xf numFmtId="0" fontId="62" fillId="0" borderId="0" xfId="0" applyFont="1"/>
    <xf numFmtId="172" fontId="65" fillId="0" borderId="0" xfId="0" applyNumberFormat="1" applyFont="1" applyAlignment="1">
      <alignment horizontal="right" vertical="top"/>
    </xf>
    <xf numFmtId="14" fontId="66" fillId="0" borderId="0" xfId="0" applyNumberFormat="1" applyFont="1" applyAlignment="1">
      <alignment horizontal="right" vertical="top"/>
    </xf>
    <xf numFmtId="174" fontId="66" fillId="0" borderId="0" xfId="0" applyNumberFormat="1" applyFont="1" applyAlignment="1">
      <alignment horizontal="right" vertical="top"/>
    </xf>
    <xf numFmtId="175" fontId="66" fillId="0" borderId="0" xfId="0" applyNumberFormat="1" applyFont="1" applyAlignment="1">
      <alignment horizontal="right" vertical="top"/>
    </xf>
    <xf numFmtId="0" fontId="69" fillId="0" borderId="0" xfId="0" applyFont="1" applyAlignment="1">
      <alignment vertical="top" wrapText="1"/>
    </xf>
    <xf numFmtId="0" fontId="69" fillId="0" borderId="0" xfId="0" applyFont="1" applyAlignment="1">
      <alignment horizontal="right" vertical="center"/>
    </xf>
    <xf numFmtId="16" fontId="69" fillId="0" borderId="0" xfId="0" applyNumberFormat="1" applyFont="1" applyAlignment="1">
      <alignment horizontal="left" vertical="center"/>
    </xf>
    <xf numFmtId="176" fontId="66" fillId="0" borderId="0" xfId="0" applyNumberFormat="1" applyFont="1" applyAlignment="1">
      <alignment horizontal="right" vertical="top"/>
    </xf>
    <xf numFmtId="177" fontId="66" fillId="0" borderId="0" xfId="0" applyNumberFormat="1" applyFont="1" applyAlignment="1">
      <alignment horizontal="right" vertical="top"/>
    </xf>
    <xf numFmtId="0" fontId="62" fillId="0" borderId="0" xfId="0" applyFont="1" applyAlignment="1">
      <alignment horizontal="center"/>
    </xf>
    <xf numFmtId="0" fontId="69" fillId="0" borderId="0" xfId="0" applyFont="1" applyAlignment="1">
      <alignment horizontal="right" vertical="top"/>
    </xf>
    <xf numFmtId="16" fontId="69" fillId="0" borderId="0" xfId="0" applyNumberFormat="1" applyFont="1" applyAlignment="1">
      <alignment horizontal="left" vertical="top"/>
    </xf>
    <xf numFmtId="178" fontId="66" fillId="0" borderId="0" xfId="0" applyNumberFormat="1" applyFont="1" applyAlignment="1">
      <alignment horizontal="right" vertical="top"/>
    </xf>
    <xf numFmtId="49" fontId="70" fillId="0" borderId="0" xfId="12" applyNumberFormat="1" applyFont="1" applyAlignment="1">
      <alignment horizontal="center" vertical="center"/>
    </xf>
    <xf numFmtId="4" fontId="72" fillId="0" borderId="0" xfId="12" applyNumberFormat="1" applyFont="1" applyAlignment="1">
      <alignment horizontal="right" vertical="center"/>
    </xf>
    <xf numFmtId="49" fontId="73" fillId="0" borderId="7" xfId="12" applyNumberFormat="1" applyFont="1" applyBorder="1" applyAlignment="1">
      <alignment horizontal="center" vertical="center"/>
    </xf>
    <xf numFmtId="4" fontId="75" fillId="0" borderId="0" xfId="12" applyNumberFormat="1" applyFont="1" applyAlignment="1">
      <alignment horizontal="right" vertical="center"/>
    </xf>
    <xf numFmtId="49" fontId="76" fillId="0" borderId="7" xfId="12" applyNumberFormat="1" applyFont="1" applyBorder="1" applyAlignment="1">
      <alignment horizontal="center" vertical="center"/>
    </xf>
    <xf numFmtId="49" fontId="73" fillId="0" borderId="6" xfId="12" applyNumberFormat="1" applyFont="1" applyBorder="1" applyAlignment="1">
      <alignment horizontal="center" vertical="center"/>
    </xf>
    <xf numFmtId="49" fontId="70" fillId="0" borderId="0" xfId="12" applyNumberFormat="1" applyFont="1" applyAlignment="1">
      <alignment horizontal="left" vertical="center"/>
    </xf>
    <xf numFmtId="167" fontId="80" fillId="0" borderId="9" xfId="12" applyNumberFormat="1" applyFont="1" applyBorder="1" applyAlignment="1">
      <alignment horizontal="right" vertical="center"/>
    </xf>
    <xf numFmtId="4" fontId="65" fillId="0" borderId="0" xfId="0" applyNumberFormat="1" applyFont="1" applyAlignment="1">
      <alignment horizontal="right" vertical="center"/>
    </xf>
    <xf numFmtId="4" fontId="65" fillId="6" borderId="0" xfId="0" applyNumberFormat="1" applyFont="1" applyFill="1" applyAlignment="1">
      <alignment horizontal="right" vertical="center"/>
    </xf>
    <xf numFmtId="4" fontId="62" fillId="0" borderId="0" xfId="4" applyNumberFormat="1" applyFont="1" applyFill="1" applyBorder="1" applyAlignment="1" applyProtection="1">
      <alignment horizontal="right" vertical="center"/>
    </xf>
    <xf numFmtId="4" fontId="65" fillId="0" borderId="0" xfId="4" applyNumberFormat="1" applyFont="1" applyFill="1" applyAlignment="1" applyProtection="1">
      <alignment horizontal="right" vertical="center"/>
    </xf>
    <xf numFmtId="4" fontId="65" fillId="0" borderId="0" xfId="0" applyNumberFormat="1" applyFont="1" applyAlignment="1" applyProtection="1">
      <alignment horizontal="right" vertical="center"/>
      <protection locked="0"/>
    </xf>
    <xf numFmtId="4" fontId="67" fillId="0" borderId="0" xfId="4" applyNumberFormat="1" applyFont="1" applyFill="1" applyBorder="1" applyAlignment="1" applyProtection="1">
      <alignment horizontal="right" vertical="center"/>
    </xf>
    <xf numFmtId="4" fontId="67" fillId="6" borderId="0" xfId="4" applyNumberFormat="1" applyFont="1" applyFill="1" applyBorder="1" applyAlignment="1" applyProtection="1">
      <alignment horizontal="right" vertical="center"/>
    </xf>
    <xf numFmtId="4" fontId="66" fillId="0" borderId="0" xfId="0" applyNumberFormat="1" applyFont="1" applyAlignment="1">
      <alignment horizontal="right" vertical="center"/>
    </xf>
    <xf numFmtId="4" fontId="65" fillId="0" borderId="0" xfId="4" applyNumberFormat="1" applyFont="1" applyFill="1" applyAlignment="1" applyProtection="1">
      <alignment horizontal="right" vertical="center"/>
      <protection locked="0"/>
    </xf>
    <xf numFmtId="4" fontId="62" fillId="0" borderId="0" xfId="0" applyNumberFormat="1" applyFont="1" applyAlignment="1">
      <alignment horizontal="right" vertical="center"/>
    </xf>
    <xf numFmtId="4" fontId="65" fillId="0" borderId="0" xfId="0" applyNumberFormat="1" applyFont="1" applyAlignment="1">
      <alignment horizontal="right"/>
    </xf>
    <xf numFmtId="4" fontId="66" fillId="0" borderId="0" xfId="0" applyNumberFormat="1" applyFont="1" applyAlignment="1">
      <alignment horizontal="right"/>
    </xf>
    <xf numFmtId="4" fontId="7" fillId="0" borderId="0" xfId="4" applyNumberFormat="1" applyFont="1" applyBorder="1" applyAlignment="1">
      <alignment horizontal="right" vertical="top"/>
    </xf>
    <xf numFmtId="0" fontId="63" fillId="0" borderId="0" xfId="0" applyFont="1" applyAlignment="1">
      <alignment horizontal="left" vertical="top"/>
    </xf>
    <xf numFmtId="49" fontId="68" fillId="0" borderId="0" xfId="0" applyNumberFormat="1" applyFont="1" applyAlignment="1">
      <alignment horizontal="justify" vertical="top"/>
    </xf>
    <xf numFmtId="0" fontId="63" fillId="0" borderId="0" xfId="0" applyFont="1" applyAlignment="1">
      <alignment horizontal="left"/>
    </xf>
    <xf numFmtId="4" fontId="63" fillId="0" borderId="0" xfId="0" applyNumberFormat="1" applyFont="1" applyAlignment="1">
      <alignment horizontal="right"/>
    </xf>
    <xf numFmtId="4" fontId="63" fillId="0" borderId="0" xfId="0" applyNumberFormat="1" applyFont="1"/>
    <xf numFmtId="49" fontId="63" fillId="0" borderId="0" xfId="0" applyNumberFormat="1" applyFont="1" applyAlignment="1">
      <alignment horizontal="justify" vertical="top"/>
    </xf>
    <xf numFmtId="4" fontId="0" fillId="0" borderId="0" xfId="0" applyNumberFormat="1" applyAlignment="1">
      <alignment horizontal="right"/>
    </xf>
    <xf numFmtId="4" fontId="0" fillId="0" borderId="0" xfId="0" applyNumberFormat="1"/>
    <xf numFmtId="49" fontId="0" fillId="0" borderId="0" xfId="0" applyNumberFormat="1" applyAlignment="1">
      <alignment horizontal="justify" vertical="top"/>
    </xf>
    <xf numFmtId="49" fontId="0" fillId="0" borderId="0" xfId="0" quotePrefix="1" applyNumberFormat="1" applyAlignment="1">
      <alignment horizontal="justify" vertical="top"/>
    </xf>
    <xf numFmtId="0" fontId="0" fillId="0" borderId="0" xfId="0" applyAlignment="1">
      <alignment horizontal="left"/>
    </xf>
    <xf numFmtId="49" fontId="82" fillId="0" borderId="0" xfId="0" applyNumberFormat="1" applyFont="1"/>
    <xf numFmtId="49" fontId="6" fillId="0" borderId="0" xfId="0" applyNumberFormat="1" applyFont="1" applyAlignment="1">
      <alignment horizontal="right"/>
    </xf>
    <xf numFmtId="49" fontId="83" fillId="0" borderId="0" xfId="0" applyNumberFormat="1" applyFont="1" applyAlignment="1">
      <alignment horizontal="justify" vertical="top"/>
    </xf>
    <xf numFmtId="49" fontId="84" fillId="0" borderId="0" xfId="0" applyNumberFormat="1" applyFont="1" applyAlignment="1">
      <alignment horizontal="justify" vertical="top"/>
    </xf>
    <xf numFmtId="0" fontId="61" fillId="0" borderId="0" xfId="0" applyFont="1" applyAlignment="1">
      <alignment horizontal="left" vertical="top"/>
    </xf>
    <xf numFmtId="4" fontId="61" fillId="0" borderId="0" xfId="0" applyNumberFormat="1" applyFont="1" applyAlignment="1">
      <alignment horizontal="right"/>
    </xf>
    <xf numFmtId="4" fontId="61" fillId="0" borderId="0" xfId="0" applyNumberFormat="1" applyFont="1"/>
    <xf numFmtId="49" fontId="61" fillId="0" borderId="0" xfId="0" applyNumberFormat="1" applyFont="1" applyAlignment="1">
      <alignment horizontal="justify" vertical="top"/>
    </xf>
    <xf numFmtId="4" fontId="6" fillId="0" borderId="0" xfId="35" applyNumberFormat="1" applyAlignment="1">
      <alignment horizontal="right"/>
    </xf>
    <xf numFmtId="0" fontId="6" fillId="0" borderId="0" xfId="35" applyAlignment="1">
      <alignment horizontal="left" vertical="top"/>
    </xf>
    <xf numFmtId="49" fontId="6" fillId="0" borderId="0" xfId="35" applyNumberFormat="1" applyAlignment="1">
      <alignment horizontal="justify" vertical="top"/>
    </xf>
    <xf numFmtId="0" fontId="6" fillId="0" borderId="0" xfId="35" applyAlignment="1">
      <alignment horizontal="left"/>
    </xf>
    <xf numFmtId="0" fontId="6" fillId="0" borderId="0" xfId="0" applyFont="1" applyAlignment="1">
      <alignment horizontal="justify" vertical="top" wrapText="1"/>
    </xf>
    <xf numFmtId="4" fontId="6" fillId="0" borderId="0" xfId="0" applyNumberFormat="1" applyFont="1" applyAlignment="1">
      <alignment horizontal="right"/>
    </xf>
    <xf numFmtId="0" fontId="6" fillId="0" borderId="0" xfId="35" applyAlignment="1">
      <alignment horizontal="justify" vertical="top"/>
    </xf>
    <xf numFmtId="49" fontId="0" fillId="0" borderId="0" xfId="0" applyNumberFormat="1" applyAlignment="1">
      <alignment horizontal="justify" vertical="top" wrapText="1"/>
    </xf>
    <xf numFmtId="4" fontId="58" fillId="0" borderId="0" xfId="0" applyNumberFormat="1" applyFont="1" applyAlignment="1">
      <alignment horizontal="right"/>
    </xf>
    <xf numFmtId="4" fontId="7" fillId="0" borderId="0" xfId="0" applyNumberFormat="1" applyFont="1" applyAlignment="1">
      <alignment horizontal="right"/>
    </xf>
    <xf numFmtId="0" fontId="63" fillId="0" borderId="0" xfId="0" applyFont="1"/>
    <xf numFmtId="4" fontId="58" fillId="0" borderId="0" xfId="0" applyNumberFormat="1" applyFont="1"/>
    <xf numFmtId="4" fontId="57" fillId="0" borderId="0" xfId="0" applyNumberFormat="1" applyFont="1"/>
    <xf numFmtId="49" fontId="57" fillId="0" borderId="0" xfId="0" applyNumberFormat="1" applyFont="1" applyAlignment="1">
      <alignment wrapText="1"/>
    </xf>
    <xf numFmtId="0" fontId="85" fillId="0" borderId="0" xfId="0" applyFont="1" applyAlignment="1">
      <alignment horizontal="left" vertical="top"/>
    </xf>
    <xf numFmtId="4" fontId="85" fillId="0" borderId="0" xfId="0" applyNumberFormat="1" applyFont="1"/>
    <xf numFmtId="49" fontId="85" fillId="0" borderId="0" xfId="0" applyNumberFormat="1" applyFont="1" applyAlignment="1">
      <alignment horizontal="justify" vertical="top"/>
    </xf>
    <xf numFmtId="0" fontId="58" fillId="0" borderId="0" xfId="0" applyFont="1" applyAlignment="1">
      <alignment horizontal="left" vertical="top"/>
    </xf>
    <xf numFmtId="4" fontId="59" fillId="0" borderId="0" xfId="35" applyNumberFormat="1" applyFont="1" applyAlignment="1">
      <alignment horizontal="right"/>
    </xf>
    <xf numFmtId="0" fontId="58" fillId="0" borderId="0" xfId="0" applyFont="1" applyAlignment="1">
      <alignment horizontal="justify" vertical="top"/>
    </xf>
    <xf numFmtId="4" fontId="7" fillId="0" borderId="0" xfId="0" applyNumberFormat="1" applyFont="1"/>
    <xf numFmtId="0" fontId="58" fillId="0" borderId="0" xfId="0" applyFont="1" applyAlignment="1">
      <alignment horizontal="left"/>
    </xf>
    <xf numFmtId="49" fontId="58" fillId="0" borderId="0" xfId="0" applyNumberFormat="1" applyFont="1" applyAlignment="1">
      <alignment horizontal="justify" vertical="top"/>
    </xf>
    <xf numFmtId="49" fontId="86" fillId="0" borderId="0" xfId="0" applyNumberFormat="1" applyFont="1" applyAlignment="1">
      <alignment horizontal="justify" vertical="top"/>
    </xf>
    <xf numFmtId="49" fontId="63" fillId="0" borderId="0" xfId="0" applyNumberFormat="1" applyFont="1"/>
    <xf numFmtId="49" fontId="81" fillId="0" borderId="0" xfId="0" applyNumberFormat="1" applyFont="1" applyAlignment="1">
      <alignment horizontal="justify" vertical="top"/>
    </xf>
    <xf numFmtId="49" fontId="63" fillId="0" borderId="0" xfId="0" applyNumberFormat="1" applyFont="1" applyAlignment="1">
      <alignment horizontal="right" vertical="top"/>
    </xf>
    <xf numFmtId="49" fontId="63" fillId="0" borderId="0" xfId="0" applyNumberFormat="1" applyFont="1" applyAlignment="1">
      <alignment horizontal="left"/>
    </xf>
    <xf numFmtId="49" fontId="56" fillId="0" borderId="0" xfId="0" applyNumberFormat="1" applyFont="1" applyAlignment="1">
      <alignment horizontal="justify" vertical="top"/>
    </xf>
    <xf numFmtId="4" fontId="87" fillId="0" borderId="0" xfId="0" applyNumberFormat="1" applyFont="1"/>
    <xf numFmtId="179" fontId="87" fillId="0" borderId="0" xfId="0" applyNumberFormat="1" applyFont="1" applyAlignment="1">
      <alignment horizontal="left" vertical="top"/>
    </xf>
    <xf numFmtId="179" fontId="7" fillId="0" borderId="0" xfId="0" applyNumberFormat="1" applyFont="1" applyAlignment="1">
      <alignment horizontal="left" vertical="top"/>
    </xf>
    <xf numFmtId="4" fontId="88" fillId="0" borderId="0" xfId="0" applyNumberFormat="1" applyFont="1" applyAlignment="1">
      <alignment horizontal="right"/>
    </xf>
    <xf numFmtId="49" fontId="58" fillId="0" borderId="0" xfId="0" applyNumberFormat="1" applyFont="1" applyAlignment="1">
      <alignment horizontal="justify" vertical="top" wrapText="1"/>
    </xf>
    <xf numFmtId="0" fontId="86" fillId="0" borderId="0" xfId="0" applyFont="1" applyAlignment="1">
      <alignment horizontal="left" vertical="top"/>
    </xf>
    <xf numFmtId="49" fontId="58" fillId="0" borderId="0" xfId="0" applyNumberFormat="1" applyFont="1" applyAlignment="1">
      <alignment horizontal="right" vertical="top"/>
    </xf>
    <xf numFmtId="49" fontId="70" fillId="0" borderId="0" xfId="35" applyNumberFormat="1" applyFont="1" applyAlignment="1">
      <alignment horizontal="justify" vertical="top"/>
    </xf>
    <xf numFmtId="49" fontId="59" fillId="0" borderId="0" xfId="35" applyNumberFormat="1" applyFont="1" applyAlignment="1">
      <alignment horizontal="justify" vertical="top"/>
    </xf>
    <xf numFmtId="4" fontId="90" fillId="0" borderId="0" xfId="35" applyNumberFormat="1" applyFont="1" applyAlignment="1">
      <alignment horizontal="right"/>
    </xf>
    <xf numFmtId="0" fontId="90" fillId="0" borderId="0" xfId="35" applyFont="1" applyAlignment="1">
      <alignment horizontal="left" vertical="top"/>
    </xf>
    <xf numFmtId="49" fontId="81" fillId="0" borderId="0" xfId="35" applyNumberFormat="1" applyFont="1" applyAlignment="1">
      <alignment horizontal="justify" vertical="top"/>
    </xf>
    <xf numFmtId="4" fontId="6" fillId="0" borderId="0" xfId="35" applyNumberFormat="1" applyAlignment="1">
      <alignment horizontal="right" vertical="top"/>
    </xf>
    <xf numFmtId="0" fontId="81" fillId="0" borderId="0" xfId="35" applyFont="1" applyAlignment="1">
      <alignment horizontal="left" vertical="top"/>
    </xf>
    <xf numFmtId="49" fontId="81" fillId="0" borderId="0" xfId="35" applyNumberFormat="1" applyFont="1" applyAlignment="1">
      <alignment horizontal="left" vertical="top"/>
    </xf>
    <xf numFmtId="0" fontId="91" fillId="0" borderId="0" xfId="0" applyFont="1" applyAlignment="1">
      <alignment horizontal="left" vertical="top"/>
    </xf>
    <xf numFmtId="0" fontId="7" fillId="0" borderId="0" xfId="0" applyFont="1" applyAlignment="1">
      <alignment horizontal="center"/>
    </xf>
    <xf numFmtId="49" fontId="68" fillId="0" borderId="0" xfId="0" applyNumberFormat="1" applyFont="1" applyAlignment="1">
      <alignment horizontal="center" vertical="top"/>
    </xf>
    <xf numFmtId="49" fontId="58" fillId="0" borderId="0" xfId="0" applyNumberFormat="1" applyFont="1"/>
    <xf numFmtId="49" fontId="0" fillId="0" borderId="0" xfId="0" applyNumberFormat="1"/>
    <xf numFmtId="49" fontId="70" fillId="0" borderId="0" xfId="35" applyNumberFormat="1" applyFont="1" applyAlignment="1">
      <alignment horizontal="left" vertical="top"/>
    </xf>
    <xf numFmtId="49" fontId="92" fillId="0" borderId="0" xfId="35" applyNumberFormat="1" applyFont="1" applyAlignment="1">
      <alignment horizontal="justify" vertical="top"/>
    </xf>
    <xf numFmtId="0" fontId="94" fillId="0" borderId="0" xfId="0" applyFont="1" applyAlignment="1">
      <alignment vertical="center" wrapText="1"/>
    </xf>
    <xf numFmtId="0" fontId="56" fillId="0" borderId="0" xfId="0" applyFont="1"/>
    <xf numFmtId="49" fontId="95" fillId="0" borderId="0" xfId="35" applyNumberFormat="1" applyFont="1" applyAlignment="1">
      <alignment horizontal="justify" vertical="top"/>
    </xf>
    <xf numFmtId="0" fontId="90" fillId="0" borderId="0" xfId="35" applyFont="1" applyAlignment="1">
      <alignment horizontal="right"/>
    </xf>
    <xf numFmtId="4" fontId="90" fillId="0" borderId="0" xfId="37" applyNumberFormat="1" applyFont="1" applyBorder="1" applyAlignment="1"/>
    <xf numFmtId="0" fontId="56" fillId="0" borderId="0" xfId="0" applyFont="1" applyAlignment="1">
      <alignment horizontal="right"/>
    </xf>
    <xf numFmtId="49" fontId="61" fillId="0" borderId="0" xfId="0" applyNumberFormat="1" applyFont="1"/>
    <xf numFmtId="49" fontId="93" fillId="0" borderId="0" xfId="0" applyNumberFormat="1" applyFont="1" applyAlignment="1">
      <alignment horizontal="left" vertical="top" wrapText="1"/>
    </xf>
    <xf numFmtId="0" fontId="68" fillId="0" borderId="0" xfId="0" applyFont="1" applyAlignment="1">
      <alignment horizontal="justify" vertical="top"/>
    </xf>
    <xf numFmtId="0" fontId="61" fillId="0" borderId="4" xfId="0" applyFont="1" applyBorder="1" applyAlignment="1">
      <alignment horizontal="left"/>
    </xf>
    <xf numFmtId="49" fontId="63" fillId="0" borderId="4" xfId="0" applyNumberFormat="1" applyFont="1" applyBorder="1" applyAlignment="1">
      <alignment horizontal="justify" vertical="top"/>
    </xf>
    <xf numFmtId="4" fontId="63" fillId="0" borderId="4" xfId="0" applyNumberFormat="1" applyFont="1" applyBorder="1" applyAlignment="1">
      <alignment horizontal="right"/>
    </xf>
    <xf numFmtId="0" fontId="47" fillId="0" borderId="5" xfId="0" applyFont="1" applyBorder="1"/>
    <xf numFmtId="0" fontId="24" fillId="8" borderId="0" xfId="1" applyFont="1" applyFill="1" applyAlignment="1" applyProtection="1">
      <alignment horizontal="justify" vertical="top" wrapText="1"/>
      <protection locked="0"/>
    </xf>
    <xf numFmtId="0" fontId="22" fillId="8" borderId="0" xfId="0" applyFont="1" applyFill="1" applyAlignment="1">
      <alignment horizontal="justify" vertical="top" wrapText="1"/>
    </xf>
    <xf numFmtId="0" fontId="97" fillId="0" borderId="0" xfId="0" applyFont="1"/>
    <xf numFmtId="0" fontId="46" fillId="0" borderId="0" xfId="0" applyFont="1" applyAlignment="1">
      <alignment vertical="center" wrapText="1"/>
    </xf>
    <xf numFmtId="0" fontId="47" fillId="0" borderId="0" xfId="0" applyFont="1" applyAlignment="1">
      <alignment horizontal="justify" vertical="top" wrapText="1"/>
    </xf>
    <xf numFmtId="0" fontId="54" fillId="0" borderId="0" xfId="0" applyFont="1" applyAlignment="1">
      <alignment vertical="center" wrapText="1"/>
    </xf>
    <xf numFmtId="4" fontId="55" fillId="0" borderId="0" xfId="0" applyNumberFormat="1" applyFont="1" applyAlignment="1">
      <alignment horizontal="justify" vertical="top"/>
    </xf>
    <xf numFmtId="4" fontId="55" fillId="0" borderId="0" xfId="0" applyNumberFormat="1" applyFont="1" applyAlignment="1">
      <alignment horizontal="right" vertical="top"/>
    </xf>
    <xf numFmtId="4" fontId="55" fillId="0" borderId="0" xfId="0" applyNumberFormat="1" applyFont="1" applyAlignment="1">
      <alignment horizontal="justify"/>
    </xf>
    <xf numFmtId="0" fontId="16" fillId="0" borderId="0" xfId="0" applyFont="1" applyAlignment="1">
      <alignment wrapText="1"/>
    </xf>
    <xf numFmtId="0" fontId="66" fillId="0" borderId="0" xfId="0" applyFont="1" applyAlignment="1">
      <alignment vertical="center"/>
    </xf>
    <xf numFmtId="0" fontId="14" fillId="8" borderId="0" xfId="0" applyFont="1" applyFill="1"/>
    <xf numFmtId="164" fontId="102" fillId="0" borderId="0" xfId="4" applyFont="1"/>
    <xf numFmtId="4" fontId="48" fillId="0" borderId="0" xfId="4" applyNumberFormat="1" applyFont="1" applyFill="1"/>
    <xf numFmtId="4" fontId="47" fillId="0" borderId="0" xfId="4" applyNumberFormat="1" applyFont="1" applyFill="1" applyAlignment="1">
      <alignment horizontal="right" vertical="center"/>
    </xf>
    <xf numFmtId="0" fontId="60" fillId="0" borderId="0" xfId="0" applyFont="1" applyAlignment="1">
      <alignment vertical="top"/>
    </xf>
    <xf numFmtId="0" fontId="48" fillId="0" borderId="0" xfId="0" applyFont="1" applyAlignment="1">
      <alignment vertical="top" wrapText="1"/>
    </xf>
    <xf numFmtId="0" fontId="71" fillId="0" borderId="0" xfId="12" applyFont="1" applyAlignment="1">
      <alignment horizontal="left" wrapText="1"/>
    </xf>
    <xf numFmtId="0" fontId="69" fillId="0" borderId="0" xfId="0" applyFont="1" applyAlignment="1">
      <alignment horizontal="left" vertical="center"/>
    </xf>
    <xf numFmtId="0" fontId="77" fillId="0" borderId="0" xfId="12" applyFont="1" applyAlignment="1">
      <alignment horizontal="left" vertical="center" wrapText="1"/>
    </xf>
    <xf numFmtId="49" fontId="70" fillId="0" borderId="8" xfId="12" applyNumberFormat="1" applyFont="1" applyBorder="1" applyAlignment="1">
      <alignment horizontal="center" vertical="center"/>
    </xf>
    <xf numFmtId="0" fontId="73" fillId="0" borderId="6" xfId="12" applyFont="1" applyBorder="1" applyAlignment="1">
      <alignment horizontal="left" vertical="center" wrapText="1"/>
    </xf>
    <xf numFmtId="0" fontId="26" fillId="0" borderId="0" xfId="0" applyFont="1" applyAlignment="1">
      <alignment horizontal="center" wrapText="1"/>
    </xf>
    <xf numFmtId="4" fontId="6" fillId="0" borderId="0" xfId="12" applyNumberFormat="1" applyFont="1" applyAlignment="1">
      <alignment horizontal="right" vertical="center"/>
    </xf>
    <xf numFmtId="0" fontId="96" fillId="0" borderId="0" xfId="0" applyFont="1" applyAlignment="1">
      <alignment horizontal="justify" vertical="center" wrapText="1"/>
    </xf>
    <xf numFmtId="4" fontId="23" fillId="0" borderId="0" xfId="4" applyNumberFormat="1" applyFont="1" applyFill="1" applyBorder="1" applyAlignment="1">
      <alignment horizontal="right"/>
    </xf>
    <xf numFmtId="0" fontId="24" fillId="0" borderId="0" xfId="0" applyFont="1" applyAlignment="1">
      <alignment horizontal="justify" vertical="top" wrapText="1"/>
    </xf>
    <xf numFmtId="0" fontId="34" fillId="0" borderId="0" xfId="0" applyFont="1" applyAlignment="1">
      <alignment vertical="top"/>
    </xf>
    <xf numFmtId="164" fontId="34" fillId="0" borderId="0" xfId="4" applyFont="1"/>
    <xf numFmtId="0" fontId="24" fillId="0" borderId="10" xfId="0" applyFont="1" applyBorder="1" applyAlignment="1">
      <alignment horizontal="right" vertical="top"/>
    </xf>
    <xf numFmtId="0" fontId="23" fillId="0" borderId="10" xfId="1" applyFont="1" applyBorder="1" applyAlignment="1" applyProtection="1">
      <alignment horizontal="center"/>
      <protection locked="0"/>
    </xf>
    <xf numFmtId="4" fontId="23" fillId="0" borderId="10" xfId="0" applyNumberFormat="1" applyFont="1" applyBorder="1" applyAlignment="1">
      <alignment horizontal="right"/>
    </xf>
    <xf numFmtId="0" fontId="24" fillId="0" borderId="0" xfId="1" applyFont="1" applyAlignment="1" applyProtection="1">
      <alignment vertical="center" wrapText="1"/>
      <protection locked="0"/>
    </xf>
    <xf numFmtId="4" fontId="24" fillId="0" borderId="10" xfId="4" applyNumberFormat="1" applyFont="1" applyBorder="1" applyAlignment="1"/>
    <xf numFmtId="0" fontId="26" fillId="0" borderId="0" xfId="0" applyFont="1" applyAlignment="1">
      <alignment wrapText="1"/>
    </xf>
    <xf numFmtId="0" fontId="24" fillId="0" borderId="9" xfId="0" applyFont="1" applyBorder="1" applyAlignment="1">
      <alignment horizontal="right" vertical="top"/>
    </xf>
    <xf numFmtId="0" fontId="23" fillId="0" borderId="9" xfId="1" applyFont="1" applyBorder="1" applyAlignment="1" applyProtection="1">
      <alignment horizontal="center"/>
      <protection locked="0"/>
    </xf>
    <xf numFmtId="4" fontId="23" fillId="0" borderId="9" xfId="1" applyNumberFormat="1" applyFont="1" applyBorder="1" applyAlignment="1" applyProtection="1">
      <alignment horizontal="right"/>
      <protection locked="0"/>
    </xf>
    <xf numFmtId="0" fontId="53" fillId="0" borderId="9" xfId="0" applyFont="1" applyBorder="1" applyAlignment="1">
      <alignment horizontal="center"/>
    </xf>
    <xf numFmtId="4" fontId="24" fillId="0" borderId="9" xfId="4" applyNumberFormat="1" applyFont="1" applyBorder="1" applyAlignment="1"/>
    <xf numFmtId="4" fontId="104" fillId="0" borderId="0" xfId="4" applyNumberFormat="1" applyFont="1" applyAlignment="1">
      <alignment horizontal="right" vertical="center"/>
    </xf>
    <xf numFmtId="4" fontId="104" fillId="0" borderId="0" xfId="4" applyNumberFormat="1" applyFont="1" applyBorder="1" applyAlignment="1">
      <alignment horizontal="right" vertical="center"/>
    </xf>
    <xf numFmtId="4" fontId="104" fillId="0" borderId="0" xfId="0" applyNumberFormat="1" applyFont="1" applyAlignment="1">
      <alignment horizontal="right" vertical="center"/>
    </xf>
    <xf numFmtId="4" fontId="104" fillId="0" borderId="4" xfId="4" applyNumberFormat="1" applyFont="1" applyBorder="1" applyAlignment="1">
      <alignment horizontal="right" vertical="center"/>
    </xf>
    <xf numFmtId="0" fontId="24" fillId="0" borderId="4" xfId="0" applyFont="1" applyBorder="1" applyAlignment="1">
      <alignment horizontal="right" vertical="center"/>
    </xf>
    <xf numFmtId="0" fontId="24" fillId="0" borderId="4" xfId="0" applyFont="1" applyBorder="1" applyAlignment="1">
      <alignment horizontal="justify" vertical="center"/>
    </xf>
    <xf numFmtId="4" fontId="24" fillId="0" borderId="0" xfId="0" applyNumberFormat="1" applyFont="1" applyAlignment="1">
      <alignment horizontal="right"/>
    </xf>
    <xf numFmtId="4" fontId="104" fillId="0" borderId="0" xfId="4" applyNumberFormat="1" applyFont="1"/>
    <xf numFmtId="0" fontId="105" fillId="0" borderId="0" xfId="0" applyFont="1" applyAlignment="1">
      <alignment horizontal="right"/>
    </xf>
    <xf numFmtId="4" fontId="106" fillId="0" borderId="0" xfId="35" applyNumberFormat="1" applyFont="1" applyAlignment="1">
      <alignment horizontal="right"/>
    </xf>
    <xf numFmtId="4" fontId="68" fillId="0" borderId="0" xfId="35" applyNumberFormat="1" applyFont="1" applyAlignment="1">
      <alignment horizontal="right"/>
    </xf>
    <xf numFmtId="4" fontId="107" fillId="0" borderId="0" xfId="35" applyNumberFormat="1" applyFont="1" applyAlignment="1">
      <alignment horizontal="right" vertical="top"/>
    </xf>
    <xf numFmtId="4" fontId="68" fillId="0" borderId="0" xfId="0" applyNumberFormat="1" applyFont="1"/>
    <xf numFmtId="4" fontId="108" fillId="0" borderId="0" xfId="0" applyNumberFormat="1" applyFont="1"/>
    <xf numFmtId="4" fontId="107" fillId="0" borderId="0" xfId="0" applyNumberFormat="1" applyFont="1"/>
    <xf numFmtId="4" fontId="108" fillId="0" borderId="0" xfId="0" applyNumberFormat="1" applyFont="1" applyAlignment="1">
      <alignment horizontal="left"/>
    </xf>
    <xf numFmtId="4" fontId="109" fillId="0" borderId="0" xfId="0" applyNumberFormat="1" applyFont="1"/>
    <xf numFmtId="4" fontId="110" fillId="0" borderId="0" xfId="0" applyNumberFormat="1" applyFont="1" applyAlignment="1">
      <alignment horizontal="right"/>
    </xf>
    <xf numFmtId="4" fontId="110" fillId="0" borderId="4" xfId="0" applyNumberFormat="1" applyFont="1" applyBorder="1"/>
    <xf numFmtId="4" fontId="106" fillId="0" borderId="0" xfId="35" applyNumberFormat="1" applyFont="1"/>
    <xf numFmtId="4" fontId="56" fillId="0" borderId="0" xfId="0" applyNumberFormat="1" applyFont="1" applyAlignment="1">
      <alignment horizontal="right"/>
    </xf>
    <xf numFmtId="4" fontId="56" fillId="0" borderId="0" xfId="0" applyNumberFormat="1" applyFont="1"/>
    <xf numFmtId="4" fontId="107" fillId="0" borderId="0" xfId="35" applyNumberFormat="1" applyFont="1" applyAlignment="1">
      <alignment horizontal="right"/>
    </xf>
    <xf numFmtId="4" fontId="7" fillId="0" borderId="9" xfId="4" applyNumberFormat="1" applyFont="1" applyBorder="1" applyAlignment="1">
      <alignment horizontal="right" vertical="top"/>
    </xf>
    <xf numFmtId="4" fontId="24" fillId="0" borderId="0" xfId="4" applyNumberFormat="1" applyFont="1" applyBorder="1" applyAlignment="1"/>
    <xf numFmtId="4" fontId="55" fillId="0" borderId="9" xfId="0" applyNumberFormat="1" applyFont="1" applyBorder="1" applyAlignment="1">
      <alignment horizontal="right" vertical="top"/>
    </xf>
    <xf numFmtId="4" fontId="7" fillId="0" borderId="9" xfId="4" applyNumberFormat="1" applyFont="1" applyFill="1" applyBorder="1" applyAlignment="1">
      <alignment horizontal="right" vertical="top"/>
    </xf>
    <xf numFmtId="4" fontId="24" fillId="0" borderId="10" xfId="4" applyNumberFormat="1" applyFont="1" applyBorder="1" applyAlignment="1">
      <alignment horizontal="right"/>
    </xf>
    <xf numFmtId="4" fontId="105" fillId="0" borderId="0" xfId="0" applyNumberFormat="1" applyFont="1" applyAlignment="1">
      <alignment horizontal="right"/>
    </xf>
    <xf numFmtId="4" fontId="6" fillId="0" borderId="0" xfId="12" applyNumberFormat="1" applyFont="1" applyAlignment="1">
      <alignment vertical="center"/>
    </xf>
    <xf numFmtId="4" fontId="6" fillId="5" borderId="0" xfId="12" applyNumberFormat="1" applyFont="1" applyFill="1" applyAlignment="1">
      <alignment vertical="center"/>
    </xf>
    <xf numFmtId="4" fontId="75" fillId="0" borderId="0" xfId="12" applyNumberFormat="1" applyFont="1" applyAlignment="1">
      <alignment vertical="center"/>
    </xf>
    <xf numFmtId="4" fontId="70" fillId="6" borderId="4" xfId="12" applyNumberFormat="1" applyFont="1" applyFill="1" applyBorder="1" applyAlignment="1">
      <alignment vertical="center"/>
    </xf>
    <xf numFmtId="4" fontId="7" fillId="0" borderId="6" xfId="12" applyNumberFormat="1" applyFont="1" applyBorder="1" applyAlignment="1">
      <alignment vertical="center"/>
    </xf>
    <xf numFmtId="4" fontId="80" fillId="6" borderId="6" xfId="12" applyNumberFormat="1" applyFont="1" applyFill="1" applyBorder="1" applyAlignment="1">
      <alignment horizontal="right" vertical="center"/>
    </xf>
    <xf numFmtId="167" fontId="80" fillId="0" borderId="0" xfId="12" applyNumberFormat="1" applyFont="1" applyAlignment="1">
      <alignment horizontal="right" vertical="center"/>
    </xf>
    <xf numFmtId="0" fontId="64" fillId="0" borderId="0" xfId="0" applyFont="1" applyAlignment="1">
      <alignment vertical="top" wrapText="1"/>
    </xf>
    <xf numFmtId="0" fontId="64" fillId="0" borderId="0" xfId="0" applyFont="1" applyAlignment="1">
      <alignment vertical="top"/>
    </xf>
    <xf numFmtId="0" fontId="0" fillId="0" borderId="0" xfId="0" applyAlignment="1">
      <alignment horizontal="right" vertical="top"/>
    </xf>
    <xf numFmtId="0" fontId="113" fillId="0" borderId="0" xfId="0" applyFont="1" applyAlignment="1">
      <alignment horizontal="right" vertical="top"/>
    </xf>
    <xf numFmtId="0" fontId="113" fillId="0" borderId="0" xfId="0" applyFont="1" applyAlignment="1">
      <alignment horizontal="justify"/>
    </xf>
    <xf numFmtId="0" fontId="113" fillId="0" borderId="0" xfId="0" applyFont="1" applyAlignment="1">
      <alignment horizontal="left"/>
    </xf>
    <xf numFmtId="4" fontId="113" fillId="0" borderId="0" xfId="0" applyNumberFormat="1" applyFont="1"/>
    <xf numFmtId="0" fontId="113" fillId="0" borderId="0" xfId="0" applyFont="1" applyAlignment="1">
      <alignment horizontal="right" vertical="center"/>
    </xf>
    <xf numFmtId="0" fontId="113" fillId="0" borderId="0" xfId="0" applyFont="1" applyAlignment="1">
      <alignment horizontal="justify" vertical="center"/>
    </xf>
    <xf numFmtId="0" fontId="113" fillId="0" borderId="0" xfId="0" applyFont="1" applyAlignment="1">
      <alignment horizontal="left" vertical="center"/>
    </xf>
    <xf numFmtId="4" fontId="113" fillId="0" borderId="0" xfId="0" applyNumberFormat="1" applyFont="1" applyAlignment="1">
      <alignment vertical="center"/>
    </xf>
    <xf numFmtId="4" fontId="113" fillId="0" borderId="0" xfId="4" applyNumberFormat="1" applyFont="1"/>
    <xf numFmtId="4" fontId="105" fillId="0" borderId="0" xfId="4" applyNumberFormat="1" applyFont="1"/>
    <xf numFmtId="4" fontId="56" fillId="0" borderId="0" xfId="0" applyNumberFormat="1" applyFont="1" applyAlignment="1">
      <alignment horizontal="right" vertical="top"/>
    </xf>
    <xf numFmtId="0" fontId="24" fillId="0" borderId="0" xfId="0" applyFont="1" applyBorder="1" applyAlignment="1">
      <alignment vertical="top"/>
    </xf>
    <xf numFmtId="0" fontId="24" fillId="0" borderId="0" xfId="0" applyFont="1" applyBorder="1"/>
    <xf numFmtId="0" fontId="24" fillId="0" borderId="0" xfId="1" applyFont="1" applyBorder="1" applyAlignment="1" applyProtection="1">
      <alignment horizontal="center"/>
      <protection locked="0"/>
    </xf>
    <xf numFmtId="2" fontId="24" fillId="0" borderId="0" xfId="1" applyNumberFormat="1" applyFont="1" applyBorder="1" applyAlignment="1" applyProtection="1">
      <alignment horizontal="center"/>
      <protection locked="0"/>
    </xf>
    <xf numFmtId="4" fontId="108" fillId="0" borderId="0" xfId="4" applyNumberFormat="1" applyFont="1" applyBorder="1" applyAlignment="1">
      <alignment horizontal="right" vertical="top"/>
    </xf>
    <xf numFmtId="0" fontId="114" fillId="0" borderId="0" xfId="0" applyFont="1" applyAlignment="1">
      <alignment horizontal="right" vertical="center"/>
    </xf>
    <xf numFmtId="0" fontId="114" fillId="0" borderId="0" xfId="0" applyFont="1" applyAlignment="1">
      <alignment horizontal="justify" vertical="center"/>
    </xf>
    <xf numFmtId="0" fontId="117" fillId="0" borderId="0" xfId="0" applyFont="1"/>
    <xf numFmtId="4" fontId="118" fillId="0" borderId="0" xfId="0" applyNumberFormat="1" applyFont="1" applyAlignment="1">
      <alignment horizontal="right"/>
    </xf>
    <xf numFmtId="0" fontId="117" fillId="0" borderId="0" xfId="0" applyFont="1" applyAlignment="1">
      <alignment horizontal="left" vertical="top"/>
    </xf>
    <xf numFmtId="0" fontId="117" fillId="0" borderId="0" xfId="0" applyFont="1" applyAlignment="1">
      <alignment horizontal="justify" vertical="top"/>
    </xf>
    <xf numFmtId="0" fontId="116" fillId="0" borderId="0" xfId="0" applyFont="1" applyAlignment="1">
      <alignment horizontal="justify" vertical="top"/>
    </xf>
    <xf numFmtId="0" fontId="116" fillId="0" borderId="0" xfId="0" applyFont="1" applyAlignment="1">
      <alignment horizontal="left" vertical="top"/>
    </xf>
    <xf numFmtId="0" fontId="115" fillId="0" borderId="0" xfId="0" applyFont="1" applyAlignment="1">
      <alignment horizontal="justify" vertical="top"/>
    </xf>
    <xf numFmtId="0" fontId="115" fillId="0" borderId="0" xfId="35" applyFont="1" applyAlignment="1">
      <alignment horizontal="left" vertical="top"/>
    </xf>
    <xf numFmtId="49" fontId="120" fillId="0" borderId="0" xfId="35" applyNumberFormat="1" applyFont="1" applyAlignment="1">
      <alignment horizontal="justify" vertical="top"/>
    </xf>
    <xf numFmtId="4" fontId="115" fillId="0" borderId="0" xfId="35" applyNumberFormat="1" applyFont="1" applyAlignment="1">
      <alignment horizontal="right"/>
    </xf>
    <xf numFmtId="49" fontId="115" fillId="0" borderId="0" xfId="35" applyNumberFormat="1" applyFont="1" applyAlignment="1">
      <alignment horizontal="justify" vertical="top"/>
    </xf>
    <xf numFmtId="4" fontId="6" fillId="0" borderId="4" xfId="35" applyNumberFormat="1" applyBorder="1" applyAlignment="1">
      <alignment horizontal="right"/>
    </xf>
    <xf numFmtId="0" fontId="121" fillId="0" borderId="0" xfId="0" applyFont="1" applyAlignment="1">
      <alignment horizontal="center"/>
    </xf>
    <xf numFmtId="4" fontId="104" fillId="0" borderId="0" xfId="4" applyNumberFormat="1" applyFont="1" applyBorder="1" applyAlignment="1"/>
    <xf numFmtId="166" fontId="117" fillId="0" borderId="0" xfId="0" applyNumberFormat="1" applyFont="1" applyAlignment="1">
      <alignment horizontal="left" vertical="top"/>
    </xf>
    <xf numFmtId="4" fontId="116" fillId="0" borderId="0" xfId="0" applyNumberFormat="1" applyFont="1" applyAlignment="1">
      <alignment vertical="top"/>
    </xf>
    <xf numFmtId="4" fontId="116" fillId="0" borderId="0" xfId="0" applyNumberFormat="1" applyFont="1" applyAlignment="1">
      <alignment horizontal="right" vertical="top"/>
    </xf>
    <xf numFmtId="4" fontId="116" fillId="0" borderId="0" xfId="0" applyNumberFormat="1" applyFont="1" applyAlignment="1">
      <alignment horizontal="justify" vertical="top"/>
    </xf>
    <xf numFmtId="4" fontId="116" fillId="0" borderId="0" xfId="4" applyNumberFormat="1" applyFont="1" applyAlignment="1">
      <alignment horizontal="right" vertical="top"/>
    </xf>
    <xf numFmtId="0" fontId="116" fillId="0" borderId="0" xfId="27" applyFont="1" applyAlignment="1">
      <alignment vertical="top" wrapText="1"/>
    </xf>
    <xf numFmtId="0" fontId="115" fillId="0" borderId="0" xfId="25" applyFont="1" applyAlignment="1">
      <alignment vertical="top"/>
    </xf>
    <xf numFmtId="0" fontId="115" fillId="0" borderId="0" xfId="25" applyFont="1" applyAlignment="1">
      <alignment vertical="top" wrapText="1"/>
    </xf>
    <xf numFmtId="0" fontId="115" fillId="0" borderId="0" xfId="26" applyFont="1" applyAlignment="1">
      <alignment vertical="top"/>
    </xf>
    <xf numFmtId="0" fontId="116" fillId="0" borderId="0" xfId="28" quotePrefix="1" applyFont="1" applyAlignment="1">
      <alignment vertical="top" wrapText="1"/>
    </xf>
    <xf numFmtId="0" fontId="117" fillId="0" borderId="0" xfId="0" applyFont="1" applyAlignment="1">
      <alignment vertical="top"/>
    </xf>
    <xf numFmtId="0" fontId="115" fillId="0" borderId="0" xfId="0" applyFont="1" applyAlignment="1">
      <alignment vertical="top" wrapText="1"/>
    </xf>
    <xf numFmtId="0" fontId="115" fillId="0" borderId="0" xfId="0" applyFont="1" applyAlignment="1">
      <alignment vertical="top"/>
    </xf>
    <xf numFmtId="0" fontId="115" fillId="0" borderId="0" xfId="0" quotePrefix="1" applyFont="1" applyAlignment="1">
      <alignment vertical="top"/>
    </xf>
    <xf numFmtId="0" fontId="115" fillId="0" borderId="0" xfId="0" quotePrefix="1" applyFont="1" applyAlignment="1">
      <alignment vertical="top" wrapText="1"/>
    </xf>
    <xf numFmtId="0" fontId="116" fillId="0" borderId="0" xfId="0" applyFont="1" applyAlignment="1">
      <alignment vertical="top" wrapText="1"/>
    </xf>
    <xf numFmtId="0" fontId="123" fillId="0" borderId="0" xfId="0" applyFont="1" applyAlignment="1">
      <alignment horizontal="justify" vertical="top"/>
    </xf>
    <xf numFmtId="1" fontId="119" fillId="0" borderId="0" xfId="0" applyNumberFormat="1" applyFont="1" applyAlignment="1">
      <alignment horizontal="left" vertical="top"/>
    </xf>
    <xf numFmtId="1" fontId="124" fillId="0" borderId="0" xfId="0" applyNumberFormat="1" applyFont="1" applyAlignment="1">
      <alignment horizontal="left" vertical="top"/>
    </xf>
    <xf numFmtId="0" fontId="119" fillId="0" borderId="0" xfId="0" applyFont="1" applyAlignment="1">
      <alignment vertical="top"/>
    </xf>
    <xf numFmtId="4" fontId="55" fillId="0" borderId="0" xfId="0" applyNumberFormat="1" applyFont="1" applyBorder="1" applyAlignment="1">
      <alignment horizontal="right" vertical="top"/>
    </xf>
    <xf numFmtId="0" fontId="117" fillId="0" borderId="0" xfId="0" applyFont="1" applyAlignment="1">
      <alignment vertical="top" wrapText="1"/>
    </xf>
    <xf numFmtId="4" fontId="7" fillId="0" borderId="0" xfId="4" applyNumberFormat="1" applyFont="1" applyFill="1" applyBorder="1" applyAlignment="1">
      <alignment horizontal="right" vertical="top"/>
    </xf>
    <xf numFmtId="0" fontId="126" fillId="0" borderId="0" xfId="0" applyFont="1" applyAlignment="1">
      <alignment horizontal="right" vertical="top"/>
    </xf>
    <xf numFmtId="0" fontId="126" fillId="0" borderId="0" xfId="0" applyFont="1" applyAlignment="1">
      <alignment horizontal="left" vertical="top" wrapText="1"/>
    </xf>
    <xf numFmtId="4" fontId="126" fillId="0" borderId="0" xfId="0" applyNumberFormat="1" applyFont="1" applyAlignment="1">
      <alignment horizontal="right" vertical="center"/>
    </xf>
    <xf numFmtId="0" fontId="126" fillId="0" borderId="0" xfId="0" applyFont="1" applyAlignment="1">
      <alignment vertical="top" wrapText="1"/>
    </xf>
    <xf numFmtId="0" fontId="126" fillId="0" borderId="0" xfId="0" applyFont="1" applyAlignment="1">
      <alignment vertical="top"/>
    </xf>
    <xf numFmtId="0" fontId="127" fillId="0" borderId="0" xfId="0" applyFont="1" applyAlignment="1">
      <alignment horizontal="right" vertical="top"/>
    </xf>
    <xf numFmtId="0" fontId="127" fillId="0" borderId="0" xfId="0" applyFont="1" applyAlignment="1">
      <alignment vertical="top" wrapText="1"/>
    </xf>
    <xf numFmtId="0" fontId="127" fillId="0" borderId="0" xfId="0" applyFont="1" applyAlignment="1">
      <alignment vertical="top"/>
    </xf>
    <xf numFmtId="0" fontId="127" fillId="0" borderId="0" xfId="0" applyFont="1" applyAlignment="1">
      <alignment horizontal="left" vertical="top"/>
    </xf>
    <xf numFmtId="0" fontId="126" fillId="0" borderId="0" xfId="0" applyFont="1" applyAlignment="1">
      <alignment wrapText="1"/>
    </xf>
    <xf numFmtId="0" fontId="128" fillId="0" borderId="0" xfId="0" applyFont="1" applyAlignment="1">
      <alignment wrapText="1"/>
    </xf>
    <xf numFmtId="0" fontId="126" fillId="0" borderId="0" xfId="0" applyFont="1" applyAlignment="1">
      <alignment vertical="center"/>
    </xf>
    <xf numFmtId="0" fontId="126" fillId="0" borderId="7" xfId="0" applyFont="1" applyBorder="1" applyAlignment="1">
      <alignment horizontal="right" vertical="top"/>
    </xf>
    <xf numFmtId="168" fontId="126" fillId="0" borderId="0" xfId="0" applyNumberFormat="1" applyFont="1" applyAlignment="1">
      <alignment horizontal="right" vertical="top"/>
    </xf>
    <xf numFmtId="0" fontId="126" fillId="0" borderId="0" xfId="17" applyFont="1" applyAlignment="1">
      <alignment horizontal="justify" vertical="top" wrapText="1"/>
    </xf>
    <xf numFmtId="0" fontId="126" fillId="0" borderId="0" xfId="0" applyFont="1" applyAlignment="1">
      <alignment horizontal="justify" vertical="top" wrapText="1"/>
    </xf>
    <xf numFmtId="0" fontId="126" fillId="0" borderId="0" xfId="33" quotePrefix="1" applyFont="1" applyAlignment="1">
      <alignment horizontal="justify" vertical="center" wrapText="1"/>
    </xf>
    <xf numFmtId="0" fontId="126" fillId="0" borderId="0" xfId="33" quotePrefix="1" applyFont="1" applyAlignment="1">
      <alignment vertical="center" wrapText="1"/>
    </xf>
    <xf numFmtId="4" fontId="118" fillId="0" borderId="0" xfId="0" applyNumberFormat="1" applyFont="1" applyAlignment="1">
      <alignment horizontal="right" vertical="center"/>
    </xf>
    <xf numFmtId="169" fontId="126" fillId="0" borderId="0" xfId="0" applyNumberFormat="1" applyFont="1" applyAlignment="1">
      <alignment horizontal="right" vertical="top"/>
    </xf>
    <xf numFmtId="171" fontId="126" fillId="0" borderId="0" xfId="0" applyNumberFormat="1" applyFont="1" applyAlignment="1">
      <alignment horizontal="right" vertical="top"/>
    </xf>
    <xf numFmtId="0" fontId="127" fillId="0" borderId="0" xfId="0" applyFont="1" applyAlignment="1">
      <alignment wrapText="1"/>
    </xf>
    <xf numFmtId="4" fontId="127" fillId="0" borderId="0" xfId="16" applyNumberFormat="1" applyFont="1" applyFill="1" applyAlignment="1">
      <alignment horizontal="right"/>
    </xf>
    <xf numFmtId="173" fontId="127" fillId="0" borderId="0" xfId="0" applyNumberFormat="1" applyFont="1" applyAlignment="1">
      <alignment horizontal="right" vertical="top"/>
    </xf>
    <xf numFmtId="4" fontId="126" fillId="0" borderId="0" xfId="0" applyNumberFormat="1" applyFont="1" applyAlignment="1" applyProtection="1">
      <alignment horizontal="right" vertical="center"/>
      <protection locked="0"/>
    </xf>
    <xf numFmtId="14" fontId="127" fillId="0" borderId="0" xfId="0" applyNumberFormat="1" applyFont="1" applyAlignment="1">
      <alignment horizontal="right" vertical="top"/>
    </xf>
    <xf numFmtId="175" fontId="130" fillId="0" borderId="0" xfId="0" applyNumberFormat="1" applyFont="1" applyAlignment="1">
      <alignment horizontal="right" vertical="top"/>
    </xf>
    <xf numFmtId="0" fontId="131" fillId="0" borderId="0" xfId="0" applyFont="1" applyAlignment="1">
      <alignment vertical="top" wrapText="1"/>
    </xf>
    <xf numFmtId="4" fontId="131" fillId="0" borderId="0" xfId="0" applyNumberFormat="1" applyFont="1" applyAlignment="1" applyProtection="1">
      <alignment horizontal="right" vertical="center"/>
      <protection locked="0"/>
    </xf>
    <xf numFmtId="0" fontId="47" fillId="0" borderId="0" xfId="0" applyFont="1" applyBorder="1"/>
    <xf numFmtId="176" fontId="127" fillId="0" borderId="0" xfId="0" applyNumberFormat="1" applyFont="1" applyAlignment="1">
      <alignment horizontal="right" vertical="top"/>
    </xf>
    <xf numFmtId="0" fontId="126" fillId="0" borderId="0" xfId="0" applyFont="1" applyAlignment="1" applyProtection="1">
      <alignment horizontal="left" vertical="top" wrapText="1"/>
      <protection locked="0"/>
    </xf>
    <xf numFmtId="0" fontId="126" fillId="0" borderId="0" xfId="0" applyFont="1"/>
    <xf numFmtId="0" fontId="131" fillId="0" borderId="0" xfId="0" applyFont="1" applyAlignment="1">
      <alignment horizontal="left" vertical="top" wrapText="1"/>
    </xf>
    <xf numFmtId="0" fontId="131" fillId="0" borderId="0" xfId="0" applyFont="1" applyAlignment="1" applyProtection="1">
      <alignment horizontal="left" vertical="top" wrapText="1"/>
      <protection locked="0"/>
    </xf>
    <xf numFmtId="16" fontId="127" fillId="0" borderId="0" xfId="0" applyNumberFormat="1" applyFont="1" applyAlignment="1">
      <alignment horizontal="left" vertical="top"/>
    </xf>
    <xf numFmtId="0" fontId="127" fillId="0" borderId="0" xfId="0" applyFont="1" applyAlignment="1">
      <alignment horizontal="justify" vertical="top" wrapText="1"/>
    </xf>
    <xf numFmtId="4" fontId="127" fillId="0" borderId="0" xfId="4" applyNumberFormat="1" applyFont="1" applyFill="1" applyBorder="1" applyAlignment="1" applyProtection="1">
      <alignment horizontal="right" vertical="center"/>
    </xf>
    <xf numFmtId="177" fontId="127" fillId="0" borderId="0" xfId="0" applyNumberFormat="1" applyFont="1" applyAlignment="1">
      <alignment horizontal="right" vertical="top"/>
    </xf>
    <xf numFmtId="0" fontId="73" fillId="0" borderId="0" xfId="0" applyFont="1" applyAlignment="1">
      <alignment horizontal="right" vertical="top"/>
    </xf>
    <xf numFmtId="16" fontId="73" fillId="0" borderId="0" xfId="0" applyNumberFormat="1" applyFont="1" applyAlignment="1">
      <alignment horizontal="left" vertical="top"/>
    </xf>
    <xf numFmtId="0" fontId="126" fillId="0" borderId="0" xfId="0" applyFont="1" applyAlignment="1">
      <alignment horizontal="center"/>
    </xf>
    <xf numFmtId="0" fontId="117" fillId="0" borderId="0" xfId="0" applyFont="1" applyAlignment="1">
      <alignment horizontal="right" vertical="top"/>
    </xf>
    <xf numFmtId="0" fontId="134" fillId="0" borderId="0" xfId="0" applyFont="1" applyAlignment="1">
      <alignment vertical="top" wrapText="1"/>
    </xf>
    <xf numFmtId="0" fontId="117" fillId="0" borderId="0" xfId="0" applyFont="1" applyAlignment="1"/>
    <xf numFmtId="4" fontId="117" fillId="0" borderId="0" xfId="0" applyNumberFormat="1" applyFont="1" applyAlignment="1"/>
    <xf numFmtId="0" fontId="135" fillId="0" borderId="0" xfId="0" applyFont="1" applyAlignment="1">
      <alignment vertical="top" wrapText="1"/>
    </xf>
    <xf numFmtId="0" fontId="117" fillId="0" borderId="4" xfId="0" applyFont="1" applyBorder="1" applyAlignment="1">
      <alignment vertical="top" wrapText="1"/>
    </xf>
    <xf numFmtId="0" fontId="117" fillId="0" borderId="4" xfId="0" applyFont="1" applyBorder="1" applyAlignment="1"/>
    <xf numFmtId="4" fontId="118" fillId="0" borderId="4" xfId="0" applyNumberFormat="1" applyFont="1" applyBorder="1" applyAlignment="1">
      <alignment horizontal="right"/>
    </xf>
    <xf numFmtId="0" fontId="117" fillId="0" borderId="4" xfId="0" applyFont="1" applyBorder="1" applyAlignment="1">
      <alignment horizontal="right" vertical="top"/>
    </xf>
    <xf numFmtId="4" fontId="117" fillId="0" borderId="4" xfId="0" applyNumberFormat="1" applyFont="1" applyBorder="1" applyAlignment="1"/>
    <xf numFmtId="0" fontId="106" fillId="0" borderId="0" xfId="19" applyFont="1" applyAlignment="1">
      <alignment vertical="top" wrapText="1"/>
    </xf>
    <xf numFmtId="0" fontId="115" fillId="0" borderId="0" xfId="19" applyFont="1" applyAlignment="1">
      <alignment vertical="top" wrapText="1"/>
    </xf>
    <xf numFmtId="0" fontId="137" fillId="0" borderId="0" xfId="0" applyFont="1" applyAlignment="1">
      <alignment horizontal="left" vertical="top"/>
    </xf>
    <xf numFmtId="49" fontId="137" fillId="0" borderId="0" xfId="0" applyNumberFormat="1" applyFont="1" applyAlignment="1">
      <alignment horizontal="justify" vertical="top"/>
    </xf>
    <xf numFmtId="4" fontId="137" fillId="0" borderId="0" xfId="0" applyNumberFormat="1" applyFont="1" applyAlignment="1">
      <alignment horizontal="right"/>
    </xf>
    <xf numFmtId="4" fontId="137" fillId="0" borderId="0" xfId="0" applyNumberFormat="1" applyFont="1"/>
    <xf numFmtId="0" fontId="138" fillId="0" borderId="0" xfId="0" applyFont="1" applyAlignment="1">
      <alignment horizontal="left" vertical="top"/>
    </xf>
    <xf numFmtId="4" fontId="138" fillId="0" borderId="0" xfId="0" applyNumberFormat="1" applyFont="1" applyAlignment="1">
      <alignment horizontal="right"/>
    </xf>
    <xf numFmtId="4" fontId="138" fillId="0" borderId="0" xfId="0" applyNumberFormat="1" applyFont="1"/>
    <xf numFmtId="49" fontId="138" fillId="0" borderId="0" xfId="0" applyNumberFormat="1" applyFont="1" applyAlignment="1">
      <alignment horizontal="justify" vertical="top"/>
    </xf>
    <xf numFmtId="0" fontId="138" fillId="0" borderId="0" xfId="0" applyFont="1" applyAlignment="1">
      <alignment vertical="top"/>
    </xf>
    <xf numFmtId="49" fontId="138" fillId="0" borderId="0" xfId="0" quotePrefix="1" applyNumberFormat="1" applyFont="1" applyAlignment="1">
      <alignment horizontal="justify" vertical="top"/>
    </xf>
    <xf numFmtId="49" fontId="138" fillId="0" borderId="0" xfId="0" applyNumberFormat="1" applyFont="1" applyAlignment="1">
      <alignment horizontal="left" vertical="top" wrapText="1"/>
    </xf>
    <xf numFmtId="0" fontId="138" fillId="0" borderId="0" xfId="0" applyFont="1" applyAlignment="1">
      <alignment horizontal="justify" vertical="center" wrapText="1"/>
    </xf>
    <xf numFmtId="0" fontId="139" fillId="0" borderId="0" xfId="0" applyFont="1" applyAlignment="1">
      <alignment horizontal="left" vertical="top"/>
    </xf>
    <xf numFmtId="49" fontId="139" fillId="0" borderId="0" xfId="0" applyNumberFormat="1" applyFont="1" applyAlignment="1">
      <alignment horizontal="justify" vertical="top"/>
    </xf>
    <xf numFmtId="4" fontId="139" fillId="0" borderId="0" xfId="0" applyNumberFormat="1" applyFont="1" applyAlignment="1">
      <alignment horizontal="right"/>
    </xf>
    <xf numFmtId="4" fontId="139" fillId="0" borderId="0" xfId="0" applyNumberFormat="1" applyFont="1"/>
    <xf numFmtId="49" fontId="44" fillId="0" borderId="0" xfId="0" applyNumberFormat="1" applyFont="1" applyAlignment="1">
      <alignment horizontal="justify" vertical="top"/>
    </xf>
    <xf numFmtId="49" fontId="88" fillId="0" borderId="0" xfId="0" applyNumberFormat="1" applyFont="1" applyAlignment="1">
      <alignment horizontal="justify" vertical="top"/>
    </xf>
    <xf numFmtId="49" fontId="88" fillId="0" borderId="0" xfId="35" applyNumberFormat="1" applyFont="1" applyAlignment="1">
      <alignment horizontal="justify" vertical="top" wrapText="1"/>
    </xf>
    <xf numFmtId="0" fontId="138" fillId="0" borderId="0" xfId="0" applyFont="1" applyAlignment="1">
      <alignment horizontal="justify" vertical="top" wrapText="1"/>
    </xf>
    <xf numFmtId="0" fontId="88" fillId="0" borderId="0" xfId="35" applyFont="1" applyAlignment="1">
      <alignment horizontal="left" vertical="top"/>
    </xf>
    <xf numFmtId="4" fontId="88" fillId="0" borderId="0" xfId="35" applyNumberFormat="1" applyFont="1" applyAlignment="1">
      <alignment horizontal="right"/>
    </xf>
    <xf numFmtId="0" fontId="140" fillId="0" borderId="0" xfId="0" applyFont="1"/>
    <xf numFmtId="4" fontId="140" fillId="0" borderId="0" xfId="0" applyNumberFormat="1" applyFont="1" applyAlignment="1">
      <alignment horizontal="right"/>
    </xf>
    <xf numFmtId="0" fontId="140" fillId="0" borderId="0" xfId="0" applyFont="1" applyAlignment="1">
      <alignment horizontal="left" vertical="top"/>
    </xf>
    <xf numFmtId="49" fontId="140" fillId="0" borderId="0" xfId="0" applyNumberFormat="1" applyFont="1" applyAlignment="1">
      <alignment horizontal="justify" vertical="top" wrapText="1"/>
    </xf>
    <xf numFmtId="4" fontId="140" fillId="0" borderId="0" xfId="0" applyNumberFormat="1" applyFont="1"/>
    <xf numFmtId="4" fontId="140" fillId="0" borderId="0" xfId="0" applyNumberFormat="1" applyFont="1" applyAlignment="1">
      <alignment horizontal="right" vertical="top"/>
    </xf>
    <xf numFmtId="0" fontId="44" fillId="0" borderId="0" xfId="0" applyFont="1" applyAlignment="1">
      <alignment horizontal="left" vertical="top"/>
    </xf>
    <xf numFmtId="0" fontId="44" fillId="0" borderId="0" xfId="22" applyFont="1" applyAlignment="1">
      <alignment horizontal="left" vertical="top" wrapText="1"/>
    </xf>
    <xf numFmtId="4" fontId="44" fillId="0" borderId="0" xfId="0" applyNumberFormat="1" applyFont="1" applyAlignment="1">
      <alignment horizontal="right"/>
    </xf>
    <xf numFmtId="4" fontId="44" fillId="0" borderId="0" xfId="0" applyNumberFormat="1" applyFont="1"/>
    <xf numFmtId="0" fontId="44" fillId="0" borderId="0" xfId="0" applyFont="1" applyAlignment="1">
      <alignment horizontal="justify" vertical="top" wrapText="1"/>
    </xf>
    <xf numFmtId="49" fontId="44" fillId="0" borderId="0" xfId="35" applyNumberFormat="1" applyFont="1" applyAlignment="1">
      <alignment horizontal="justify" vertical="top" wrapText="1"/>
    </xf>
    <xf numFmtId="0" fontId="44" fillId="0" borderId="0" xfId="35" applyFont="1" applyAlignment="1">
      <alignment horizontal="left" vertical="top"/>
    </xf>
    <xf numFmtId="49" fontId="44" fillId="0" borderId="0" xfId="35" applyNumberFormat="1" applyFont="1" applyAlignment="1">
      <alignment horizontal="justify" vertical="top"/>
    </xf>
    <xf numFmtId="4" fontId="44" fillId="0" borderId="0" xfId="35" applyNumberFormat="1" applyFont="1" applyAlignment="1">
      <alignment horizontal="right"/>
    </xf>
    <xf numFmtId="0" fontId="140" fillId="0" borderId="0" xfId="0" applyFont="1" applyAlignment="1">
      <alignment horizontal="justify" vertical="top" wrapText="1"/>
    </xf>
    <xf numFmtId="0" fontId="140" fillId="0" borderId="0" xfId="35" applyFont="1" applyAlignment="1">
      <alignment horizontal="justify" vertical="top"/>
    </xf>
    <xf numFmtId="0" fontId="140" fillId="0" borderId="0" xfId="0" quotePrefix="1" applyFont="1" applyAlignment="1">
      <alignment horizontal="justify" vertical="top" wrapText="1"/>
    </xf>
    <xf numFmtId="0" fontId="44" fillId="0" borderId="0" xfId="0" quotePrefix="1" applyFont="1" applyAlignment="1">
      <alignment horizontal="justify" vertical="top" wrapText="1"/>
    </xf>
    <xf numFmtId="49" fontId="140" fillId="0" borderId="0" xfId="0" applyNumberFormat="1" applyFont="1" applyAlignment="1">
      <alignment horizontal="justify" vertical="top"/>
    </xf>
    <xf numFmtId="49" fontId="140" fillId="0" borderId="0" xfId="0" quotePrefix="1" applyNumberFormat="1" applyFont="1"/>
    <xf numFmtId="0" fontId="137" fillId="0" borderId="0" xfId="0" applyFont="1" applyAlignment="1">
      <alignment horizontal="justify" vertical="top" wrapText="1"/>
    </xf>
    <xf numFmtId="49" fontId="138" fillId="0" borderId="0" xfId="0" applyNumberFormat="1" applyFont="1" applyAlignment="1">
      <alignment horizontal="justify" vertical="top" wrapText="1"/>
    </xf>
    <xf numFmtId="0" fontId="140" fillId="0" borderId="0" xfId="0" applyFont="1" applyAlignment="1">
      <alignment horizontal="justify" vertical="top"/>
    </xf>
    <xf numFmtId="4" fontId="140" fillId="0" borderId="0" xfId="0" applyNumberFormat="1" applyFont="1" applyAlignment="1">
      <alignment vertical="top"/>
    </xf>
    <xf numFmtId="49" fontId="44" fillId="0" borderId="0" xfId="0" applyNumberFormat="1" applyFont="1" applyAlignment="1">
      <alignment horizontal="justify" vertical="top" wrapText="1"/>
    </xf>
    <xf numFmtId="4" fontId="141" fillId="0" borderId="0" xfId="0" applyNumberFormat="1" applyFont="1" applyAlignment="1">
      <alignment horizontal="right"/>
    </xf>
    <xf numFmtId="0" fontId="141" fillId="0" borderId="0" xfId="0" applyFont="1" applyAlignment="1">
      <alignment horizontal="left" vertical="top"/>
    </xf>
    <xf numFmtId="0" fontId="44" fillId="0" borderId="0" xfId="0" applyFont="1" applyAlignment="1">
      <alignment horizontal="justify" vertical="top"/>
    </xf>
    <xf numFmtId="49" fontId="44" fillId="0" borderId="0" xfId="3" applyNumberFormat="1" applyFont="1" applyAlignment="1">
      <alignment horizontal="left" vertical="center"/>
    </xf>
    <xf numFmtId="0" fontId="139" fillId="0" borderId="0" xfId="0" applyFont="1" applyAlignment="1">
      <alignment horizontal="justify" vertical="top"/>
    </xf>
    <xf numFmtId="0" fontId="139" fillId="0" borderId="0" xfId="0" applyFont="1" applyAlignment="1">
      <alignment horizontal="justify" vertical="top" wrapText="1"/>
    </xf>
    <xf numFmtId="4" fontId="142" fillId="0" borderId="0" xfId="0" applyNumberFormat="1" applyFont="1"/>
    <xf numFmtId="0" fontId="139" fillId="0" borderId="0" xfId="0" applyFont="1" applyAlignment="1">
      <alignment vertical="top" wrapText="1"/>
    </xf>
    <xf numFmtId="0" fontId="140" fillId="0" borderId="0" xfId="35" applyFont="1" applyAlignment="1">
      <alignment vertical="top" wrapText="1"/>
    </xf>
    <xf numFmtId="1" fontId="140" fillId="0" borderId="0" xfId="0" applyNumberFormat="1" applyFont="1" applyAlignment="1">
      <alignment horizontal="left" vertical="top"/>
    </xf>
    <xf numFmtId="49" fontId="140" fillId="0" borderId="0" xfId="0" applyNumberFormat="1" applyFont="1" applyAlignment="1">
      <alignment vertical="top" wrapText="1"/>
    </xf>
    <xf numFmtId="0" fontId="140" fillId="0" borderId="0" xfId="0" applyFont="1" applyAlignment="1">
      <alignment horizontal="right" vertical="top"/>
    </xf>
    <xf numFmtId="2" fontId="140" fillId="0" borderId="0" xfId="0" applyNumberFormat="1" applyFont="1" applyAlignment="1">
      <alignment horizontal="justify" vertical="top" wrapText="1"/>
    </xf>
    <xf numFmtId="49" fontId="140" fillId="0" borderId="0" xfId="0" applyNumberFormat="1" applyFont="1" applyAlignment="1">
      <alignment vertical="top"/>
    </xf>
    <xf numFmtId="179" fontId="88" fillId="0" borderId="0" xfId="35" applyNumberFormat="1" applyFont="1" applyAlignment="1">
      <alignment horizontal="left" vertical="top"/>
    </xf>
    <xf numFmtId="49" fontId="88" fillId="0" borderId="0" xfId="35" quotePrefix="1" applyNumberFormat="1" applyFont="1" applyAlignment="1">
      <alignment horizontal="justify" vertical="top" wrapText="1"/>
    </xf>
    <xf numFmtId="179" fontId="138" fillId="0" borderId="0" xfId="0" applyNumberFormat="1" applyFont="1" applyAlignment="1">
      <alignment horizontal="left" vertical="top"/>
    </xf>
    <xf numFmtId="179" fontId="88" fillId="0" borderId="0" xfId="0" applyNumberFormat="1" applyFont="1" applyAlignment="1">
      <alignment horizontal="left" vertical="top"/>
    </xf>
    <xf numFmtId="49" fontId="44" fillId="0" borderId="0" xfId="0" quotePrefix="1" applyNumberFormat="1" applyFont="1" applyAlignment="1">
      <alignment horizontal="justify" vertical="top" wrapText="1"/>
    </xf>
    <xf numFmtId="49" fontId="88" fillId="0" borderId="0" xfId="0" quotePrefix="1" applyNumberFormat="1" applyFont="1" applyAlignment="1">
      <alignment horizontal="justify" vertical="top" wrapText="1"/>
    </xf>
    <xf numFmtId="4" fontId="143" fillId="0" borderId="0" xfId="0" applyNumberFormat="1" applyFont="1" applyAlignment="1">
      <alignment horizontal="right"/>
    </xf>
    <xf numFmtId="0" fontId="140" fillId="0" borderId="0" xfId="0" quotePrefix="1" applyFont="1" applyAlignment="1">
      <alignment horizontal="justify" vertical="top"/>
    </xf>
    <xf numFmtId="0" fontId="140" fillId="0" borderId="0" xfId="35" applyFont="1" applyAlignment="1">
      <alignment horizontal="left" vertical="top"/>
    </xf>
    <xf numFmtId="49" fontId="140" fillId="0" borderId="0" xfId="35" applyNumberFormat="1" applyFont="1" applyAlignment="1">
      <alignment horizontal="justify" vertical="top"/>
    </xf>
    <xf numFmtId="4" fontId="140" fillId="0" borderId="0" xfId="35" applyNumberFormat="1" applyFont="1" applyAlignment="1">
      <alignment horizontal="right"/>
    </xf>
    <xf numFmtId="49" fontId="140" fillId="0" borderId="0" xfId="35" applyNumberFormat="1" applyFont="1" applyAlignment="1">
      <alignment horizontal="justify" vertical="top" wrapText="1"/>
    </xf>
    <xf numFmtId="0" fontId="140" fillId="0" borderId="0" xfId="35" applyFont="1" applyAlignment="1">
      <alignment horizontal="justify" vertical="top" wrapText="1"/>
    </xf>
    <xf numFmtId="2" fontId="140" fillId="0" borderId="0" xfId="35" applyNumberFormat="1" applyFont="1" applyAlignment="1">
      <alignment horizontal="left" vertical="top"/>
    </xf>
    <xf numFmtId="2" fontId="140" fillId="0" borderId="0" xfId="35" applyNumberFormat="1" applyFont="1" applyAlignment="1">
      <alignment horizontal="justify" vertical="top"/>
    </xf>
    <xf numFmtId="2" fontId="114" fillId="0" borderId="0" xfId="35" applyNumberFormat="1" applyFont="1" applyAlignment="1">
      <alignment horizontal="left" vertical="top"/>
    </xf>
    <xf numFmtId="2" fontId="114" fillId="0" borderId="0" xfId="35" quotePrefix="1" applyNumberFormat="1" applyFont="1" applyAlignment="1">
      <alignment horizontal="justify" vertical="top"/>
    </xf>
    <xf numFmtId="49" fontId="140" fillId="0" borderId="0" xfId="34" applyNumberFormat="1" applyFont="1" applyAlignment="1">
      <alignment horizontal="justify" vertical="top" wrapText="1"/>
    </xf>
    <xf numFmtId="0" fontId="140" fillId="0" borderId="0" xfId="3" quotePrefix="1" applyFont="1" applyAlignment="1">
      <alignment horizontal="justify" vertical="top" wrapText="1"/>
    </xf>
    <xf numFmtId="49" fontId="140" fillId="0" borderId="0" xfId="35" quotePrefix="1" applyNumberFormat="1" applyFont="1" applyAlignment="1">
      <alignment horizontal="justify" vertical="top"/>
    </xf>
    <xf numFmtId="49" fontId="114" fillId="0" borderId="0" xfId="35" quotePrefix="1" applyNumberFormat="1" applyFont="1" applyAlignment="1">
      <alignment horizontal="justify" vertical="top"/>
    </xf>
    <xf numFmtId="0" fontId="140" fillId="0" borderId="0" xfId="3" applyFont="1" applyAlignment="1">
      <alignment horizontal="justify" vertical="top" wrapText="1"/>
    </xf>
    <xf numFmtId="49" fontId="140" fillId="0" borderId="0" xfId="36" applyNumberFormat="1" applyFont="1" applyAlignment="1">
      <alignment horizontal="justify" vertical="top"/>
    </xf>
    <xf numFmtId="49" fontId="139" fillId="0" borderId="0" xfId="0" applyNumberFormat="1" applyFont="1" applyAlignment="1">
      <alignment horizontal="justify" vertical="top" wrapText="1"/>
    </xf>
    <xf numFmtId="0" fontId="44" fillId="0" borderId="0" xfId="35" applyFont="1" applyAlignment="1">
      <alignment horizontal="justify" vertical="center" wrapText="1"/>
    </xf>
    <xf numFmtId="166" fontId="140" fillId="0" borderId="0" xfId="0" applyNumberFormat="1" applyFont="1" applyAlignment="1">
      <alignment horizontal="left" vertical="top"/>
    </xf>
    <xf numFmtId="0" fontId="138" fillId="0" borderId="0" xfId="7" applyFont="1" applyAlignment="1">
      <alignment horizontal="justify" vertical="top"/>
    </xf>
    <xf numFmtId="0" fontId="140" fillId="0" borderId="0" xfId="7" applyFont="1" applyAlignment="1">
      <alignment horizontal="justify" vertical="top"/>
    </xf>
    <xf numFmtId="0" fontId="140" fillId="0" borderId="0" xfId="7" quotePrefix="1" applyFont="1" applyAlignment="1">
      <alignment horizontal="justify" vertical="top"/>
    </xf>
    <xf numFmtId="0" fontId="138" fillId="0" borderId="0" xfId="7" quotePrefix="1" applyFont="1" applyAlignment="1">
      <alignment horizontal="justify" vertical="top"/>
    </xf>
    <xf numFmtId="0" fontId="140" fillId="0" borderId="0" xfId="0" applyFont="1" applyAlignment="1">
      <alignment vertical="top"/>
    </xf>
    <xf numFmtId="166" fontId="138" fillId="0" borderId="0" xfId="0" applyNumberFormat="1" applyFont="1" applyAlignment="1">
      <alignment horizontal="left" vertical="top"/>
    </xf>
    <xf numFmtId="0" fontId="138" fillId="0" borderId="0" xfId="23" applyFont="1" applyAlignment="1">
      <alignment horizontal="justify" vertical="top" wrapText="1"/>
    </xf>
    <xf numFmtId="0" fontId="140" fillId="0" borderId="0" xfId="19" applyFont="1" applyAlignment="1">
      <alignment vertical="top" wrapText="1"/>
    </xf>
    <xf numFmtId="0" fontId="140" fillId="0" borderId="0" xfId="0" applyFont="1" applyAlignment="1">
      <alignment horizontal="center" vertical="top"/>
    </xf>
    <xf numFmtId="4" fontId="140" fillId="0" borderId="0" xfId="0" applyNumberFormat="1" applyFont="1" applyAlignment="1">
      <alignment horizontal="center" vertical="top"/>
    </xf>
    <xf numFmtId="4" fontId="138" fillId="0" borderId="0" xfId="0" applyNumberFormat="1" applyFont="1" applyAlignment="1">
      <alignment vertical="top"/>
    </xf>
    <xf numFmtId="4" fontId="140" fillId="0" borderId="0" xfId="0" applyNumberFormat="1" applyFont="1" applyAlignment="1">
      <alignment horizontal="justify" vertical="top"/>
    </xf>
    <xf numFmtId="4" fontId="140" fillId="0" borderId="0" xfId="7" applyNumberFormat="1" applyFont="1" applyAlignment="1">
      <alignment horizontal="right" vertical="top"/>
    </xf>
    <xf numFmtId="4" fontId="44" fillId="0" borderId="0" xfId="0" applyNumberFormat="1" applyFont="1" applyAlignment="1">
      <alignment horizontal="center" vertical="top" wrapText="1"/>
    </xf>
    <xf numFmtId="4" fontId="140" fillId="0" borderId="0" xfId="0" applyNumberFormat="1" applyFont="1" applyAlignment="1">
      <alignment horizontal="center" vertical="top" wrapText="1"/>
    </xf>
    <xf numFmtId="4" fontId="140" fillId="0" borderId="0" xfId="4" applyNumberFormat="1" applyFont="1" applyAlignment="1">
      <alignment horizontal="right" vertical="top"/>
    </xf>
    <xf numFmtId="4" fontId="44" fillId="0" borderId="0" xfId="0" applyNumberFormat="1" applyFont="1" applyAlignment="1">
      <alignment vertical="top"/>
    </xf>
    <xf numFmtId="0" fontId="44" fillId="0" borderId="0" xfId="0" applyFont="1" applyAlignment="1">
      <alignment vertical="top"/>
    </xf>
    <xf numFmtId="4" fontId="138" fillId="0" borderId="0" xfId="0" applyNumberFormat="1" applyFont="1" applyAlignment="1">
      <alignment horizontal="justify" vertical="top"/>
    </xf>
    <xf numFmtId="4" fontId="44" fillId="0" borderId="0" xfId="4" applyNumberFormat="1" applyFont="1" applyAlignment="1">
      <alignment horizontal="right" vertical="top"/>
    </xf>
    <xf numFmtId="0" fontId="138" fillId="0" borderId="0" xfId="0" applyFont="1" applyAlignment="1">
      <alignment vertical="top" wrapText="1"/>
    </xf>
    <xf numFmtId="0" fontId="140" fillId="0" borderId="0" xfId="0" quotePrefix="1" applyFont="1" applyAlignment="1">
      <alignment vertical="top" wrapText="1"/>
    </xf>
    <xf numFmtId="49" fontId="140" fillId="0" borderId="0" xfId="0" quotePrefix="1" applyNumberFormat="1" applyFont="1" applyAlignment="1">
      <alignment vertical="top" wrapText="1"/>
    </xf>
    <xf numFmtId="0" fontId="140" fillId="0" borderId="0" xfId="0" applyFont="1" applyAlignment="1">
      <alignment vertical="top" wrapText="1"/>
    </xf>
    <xf numFmtId="0" fontId="140" fillId="0" borderId="0" xfId="18" applyFont="1" applyAlignment="1">
      <alignment vertical="top" wrapText="1"/>
    </xf>
    <xf numFmtId="0" fontId="140" fillId="0" borderId="0" xfId="18" applyFont="1" applyAlignment="1">
      <alignment horizontal="left" vertical="top" wrapText="1"/>
    </xf>
    <xf numFmtId="0" fontId="140" fillId="0" borderId="0" xfId="18" applyFont="1" applyAlignment="1">
      <alignment vertical="top"/>
    </xf>
    <xf numFmtId="49" fontId="140" fillId="0" borderId="0" xfId="29" applyNumberFormat="1" applyFont="1" applyAlignment="1">
      <alignment vertical="top" wrapText="1"/>
    </xf>
    <xf numFmtId="0" fontId="140" fillId="0" borderId="0" xfId="29" applyFont="1" applyAlignment="1">
      <alignment vertical="top" wrapText="1"/>
    </xf>
    <xf numFmtId="4" fontId="140" fillId="0" borderId="0" xfId="0" applyNumberFormat="1" applyFont="1" applyAlignment="1">
      <alignment vertical="top" wrapText="1"/>
    </xf>
    <xf numFmtId="0" fontId="140" fillId="0" borderId="0" xfId="30" applyFont="1" applyAlignment="1">
      <alignment horizontal="right" vertical="top" wrapText="1"/>
    </xf>
    <xf numFmtId="0" fontId="140" fillId="0" borderId="0" xfId="31" applyFont="1" applyAlignment="1">
      <alignment vertical="top" wrapText="1"/>
    </xf>
    <xf numFmtId="0" fontId="140" fillId="0" borderId="0" xfId="30" applyFont="1">
      <alignment horizontal="justify" vertical="top" wrapText="1"/>
    </xf>
    <xf numFmtId="0" fontId="44" fillId="0" borderId="0" xfId="30" applyFont="1">
      <alignment horizontal="justify" vertical="top" wrapText="1"/>
    </xf>
    <xf numFmtId="4" fontId="44" fillId="0" borderId="0" xfId="0" applyNumberFormat="1" applyFont="1" applyAlignment="1">
      <alignment horizontal="center" vertical="top"/>
    </xf>
    <xf numFmtId="4" fontId="138" fillId="0" borderId="0" xfId="0" applyNumberFormat="1" applyFont="1" applyAlignment="1">
      <alignment horizontal="right" vertical="top" wrapText="1"/>
    </xf>
    <xf numFmtId="2" fontId="140" fillId="0" borderId="0" xfId="0" applyNumberFormat="1" applyFont="1" applyAlignment="1">
      <alignment horizontal="left" vertical="top" wrapText="1"/>
    </xf>
    <xf numFmtId="4" fontId="140" fillId="0" borderId="0" xfId="0" applyNumberFormat="1" applyFont="1" applyAlignment="1">
      <alignment horizontal="right" vertical="top" wrapText="1"/>
    </xf>
    <xf numFmtId="49" fontId="140" fillId="0" borderId="0" xfId="0" quotePrefix="1" applyNumberFormat="1" applyFont="1" applyAlignment="1">
      <alignment vertical="top"/>
    </xf>
    <xf numFmtId="2" fontId="140" fillId="0" borderId="0" xfId="0" quotePrefix="1" applyNumberFormat="1" applyFont="1" applyAlignment="1">
      <alignment horizontal="left" vertical="top" wrapText="1"/>
    </xf>
    <xf numFmtId="0" fontId="140" fillId="0" borderId="0" xfId="0" applyFont="1" applyAlignment="1">
      <alignment horizontal="left" vertical="top" wrapText="1"/>
    </xf>
    <xf numFmtId="2" fontId="140" fillId="0" borderId="0" xfId="0" applyNumberFormat="1" applyFont="1" applyAlignment="1">
      <alignment horizontal="left" vertical="top"/>
    </xf>
    <xf numFmtId="4" fontId="140" fillId="0" borderId="0" xfId="0" applyNumberFormat="1" applyFont="1" applyAlignment="1" applyProtection="1">
      <alignment horizontal="center" vertical="top"/>
      <protection locked="0"/>
    </xf>
    <xf numFmtId="2" fontId="140" fillId="0" borderId="0" xfId="0" applyNumberFormat="1" applyFont="1" applyAlignment="1">
      <alignment horizontal="center" vertical="top" wrapText="1"/>
    </xf>
    <xf numFmtId="0" fontId="140" fillId="0" borderId="0" xfId="18" applyFont="1" applyAlignment="1">
      <alignment horizontal="justify" vertical="top"/>
    </xf>
    <xf numFmtId="0" fontId="140" fillId="0" borderId="0" xfId="14" applyFont="1" applyAlignment="1">
      <alignment vertical="top"/>
    </xf>
    <xf numFmtId="2" fontId="140" fillId="0" borderId="0" xfId="0" applyNumberFormat="1" applyFont="1" applyAlignment="1">
      <alignment vertical="top" wrapText="1"/>
    </xf>
    <xf numFmtId="0" fontId="140" fillId="0" borderId="0" xfId="22" applyFont="1" applyAlignment="1">
      <alignment horizontal="left" vertical="top" wrapText="1"/>
    </xf>
    <xf numFmtId="4" fontId="140" fillId="0" borderId="0" xfId="0" applyNumberFormat="1" applyFont="1" applyAlignment="1">
      <alignment horizontal="left" vertical="top"/>
    </xf>
    <xf numFmtId="2" fontId="140" fillId="0" borderId="0" xfId="23" applyNumberFormat="1" applyFont="1" applyAlignment="1">
      <alignment horizontal="justify" vertical="top" wrapText="1"/>
    </xf>
    <xf numFmtId="4" fontId="126" fillId="0" borderId="0" xfId="0" applyNumberFormat="1" applyFont="1" applyAlignment="1">
      <alignment horizontal="right"/>
    </xf>
    <xf numFmtId="0" fontId="127" fillId="0" borderId="0" xfId="0" applyFont="1" applyAlignment="1">
      <alignment horizontal="center"/>
    </xf>
    <xf numFmtId="4" fontId="127" fillId="0" borderId="0" xfId="0" applyNumberFormat="1" applyFont="1" applyAlignment="1">
      <alignment horizontal="right"/>
    </xf>
    <xf numFmtId="4" fontId="126" fillId="0" borderId="0" xfId="0" applyNumberFormat="1" applyFont="1" applyAlignment="1">
      <alignment horizontal="center"/>
    </xf>
    <xf numFmtId="0" fontId="138" fillId="0" borderId="0" xfId="0" applyFont="1" applyAlignment="1">
      <alignment horizontal="center"/>
    </xf>
    <xf numFmtId="1" fontId="138" fillId="0" borderId="0" xfId="0" applyNumberFormat="1" applyFont="1" applyAlignment="1">
      <alignment horizontal="center"/>
    </xf>
    <xf numFmtId="1" fontId="142" fillId="0" borderId="0" xfId="0" applyNumberFormat="1" applyFont="1" applyAlignment="1">
      <alignment horizontal="center"/>
    </xf>
    <xf numFmtId="1" fontId="55" fillId="0" borderId="0" xfId="17" applyNumberFormat="1" applyFont="1" applyAlignment="1">
      <alignment horizontal="center" wrapText="1"/>
    </xf>
    <xf numFmtId="1" fontId="55" fillId="0" borderId="0" xfId="0" applyNumberFormat="1" applyFont="1" applyAlignment="1">
      <alignment horizontal="center"/>
    </xf>
    <xf numFmtId="1" fontId="140" fillId="0" borderId="0" xfId="0" applyNumberFormat="1" applyFont="1" applyAlignment="1">
      <alignment horizontal="center"/>
    </xf>
    <xf numFmtId="0" fontId="140" fillId="0" borderId="0" xfId="0" applyFont="1" applyAlignment="1">
      <alignment horizontal="center"/>
    </xf>
    <xf numFmtId="0" fontId="140" fillId="0" borderId="0" xfId="7" applyFont="1" applyAlignment="1">
      <alignment horizontal="center"/>
    </xf>
    <xf numFmtId="3" fontId="44" fillId="0" borderId="0" xfId="0" applyNumberFormat="1" applyFont="1" applyAlignment="1">
      <alignment horizontal="center"/>
    </xf>
    <xf numFmtId="3" fontId="140" fillId="0" borderId="0" xfId="0" applyNumberFormat="1" applyFont="1" applyAlignment="1">
      <alignment horizontal="center"/>
    </xf>
    <xf numFmtId="3" fontId="140" fillId="0" borderId="0" xfId="0" applyNumberFormat="1" applyFont="1" applyAlignment="1" applyProtection="1">
      <alignment horizontal="center"/>
      <protection locked="0"/>
    </xf>
    <xf numFmtId="1" fontId="0" fillId="0" borderId="0" xfId="0" applyNumberFormat="1" applyAlignment="1">
      <alignment horizontal="center"/>
    </xf>
    <xf numFmtId="1" fontId="116" fillId="0" borderId="0" xfId="0" applyNumberFormat="1" applyFont="1" applyAlignment="1">
      <alignment horizontal="center"/>
    </xf>
    <xf numFmtId="1" fontId="7" fillId="0" borderId="0" xfId="0" applyNumberFormat="1" applyFont="1" applyAlignment="1">
      <alignment horizontal="center"/>
    </xf>
    <xf numFmtId="1" fontId="56" fillId="0" borderId="0" xfId="0" applyNumberFormat="1" applyFont="1" applyAlignment="1">
      <alignment horizontal="center"/>
    </xf>
    <xf numFmtId="1" fontId="44" fillId="0" borderId="0" xfId="0" applyNumberFormat="1" applyFont="1" applyAlignment="1">
      <alignment horizontal="center"/>
    </xf>
    <xf numFmtId="1" fontId="140" fillId="0" borderId="0" xfId="18" applyNumberFormat="1" applyFont="1" applyAlignment="1">
      <alignment horizontal="center"/>
    </xf>
    <xf numFmtId="1" fontId="56" fillId="0" borderId="0" xfId="18" applyNumberFormat="1" applyFont="1" applyAlignment="1">
      <alignment horizontal="center"/>
    </xf>
    <xf numFmtId="167" fontId="55" fillId="0" borderId="0" xfId="0" applyNumberFormat="1" applyFont="1" applyAlignment="1">
      <alignment horizontal="center"/>
    </xf>
    <xf numFmtId="0" fontId="0" fillId="0" borderId="0" xfId="0" applyAlignment="1"/>
    <xf numFmtId="0" fontId="55" fillId="0" borderId="0" xfId="17" applyFont="1" applyAlignment="1">
      <alignment horizontal="center" wrapText="1"/>
    </xf>
    <xf numFmtId="0" fontId="55" fillId="0" borderId="0" xfId="0" applyFont="1" applyAlignment="1">
      <alignment horizontal="center"/>
    </xf>
    <xf numFmtId="0" fontId="0" fillId="0" borderId="0" xfId="0" applyAlignment="1">
      <alignment horizontal="center"/>
    </xf>
    <xf numFmtId="0" fontId="58" fillId="0" borderId="0" xfId="0" applyFont="1" applyAlignment="1">
      <alignment horizontal="center"/>
    </xf>
    <xf numFmtId="0" fontId="115" fillId="0" borderId="0" xfId="19" applyFont="1" applyAlignment="1">
      <alignment horizontal="center" wrapText="1"/>
    </xf>
    <xf numFmtId="164" fontId="55" fillId="0" borderId="0" xfId="4" applyFont="1" applyAlignment="1">
      <alignment horizontal="center"/>
    </xf>
    <xf numFmtId="0" fontId="116" fillId="0" borderId="0" xfId="0" applyFont="1" applyAlignment="1">
      <alignment horizontal="center"/>
    </xf>
    <xf numFmtId="49" fontId="116" fillId="0" borderId="0" xfId="0" applyNumberFormat="1" applyFont="1" applyAlignment="1">
      <alignment horizontal="center"/>
    </xf>
    <xf numFmtId="164" fontId="116" fillId="0" borderId="0" xfId="4" applyFont="1" applyAlignment="1">
      <alignment horizontal="center"/>
    </xf>
    <xf numFmtId="0" fontId="56" fillId="0" borderId="0" xfId="0" applyFont="1" applyAlignment="1">
      <alignment horizontal="center"/>
    </xf>
    <xf numFmtId="0" fontId="140" fillId="0" borderId="0" xfId="18" applyFont="1" applyAlignment="1">
      <alignment horizontal="center"/>
    </xf>
    <xf numFmtId="0" fontId="138" fillId="0" borderId="0" xfId="0" applyFont="1" applyAlignment="1">
      <alignment horizontal="center" wrapText="1"/>
    </xf>
    <xf numFmtId="0" fontId="140" fillId="0" borderId="0" xfId="0" applyFont="1" applyAlignment="1">
      <alignment horizontal="center" wrapText="1"/>
    </xf>
    <xf numFmtId="49" fontId="140" fillId="0" borderId="0" xfId="0" applyNumberFormat="1" applyFont="1" applyAlignment="1">
      <alignment horizontal="center"/>
    </xf>
    <xf numFmtId="0" fontId="56" fillId="0" borderId="0" xfId="18" applyFont="1" applyAlignment="1">
      <alignment horizontal="center"/>
    </xf>
    <xf numFmtId="0" fontId="90" fillId="0" borderId="0" xfId="35" applyFont="1" applyAlignment="1">
      <alignment horizontal="center"/>
    </xf>
    <xf numFmtId="0" fontId="63" fillId="0" borderId="0" xfId="0" applyFont="1" applyAlignment="1">
      <alignment horizontal="center"/>
    </xf>
    <xf numFmtId="4" fontId="23" fillId="0" borderId="9" xfId="1" applyNumberFormat="1" applyFont="1" applyBorder="1" applyAlignment="1" applyProtection="1">
      <alignment horizontal="center"/>
      <protection locked="0"/>
    </xf>
    <xf numFmtId="4" fontId="23" fillId="0" borderId="10" xfId="0" applyNumberFormat="1" applyFont="1" applyBorder="1" applyAlignment="1">
      <alignment horizontal="center"/>
    </xf>
    <xf numFmtId="3" fontId="140" fillId="0" borderId="0" xfId="0" applyNumberFormat="1" applyFont="1" applyAlignment="1">
      <alignment horizontal="center" wrapText="1"/>
    </xf>
    <xf numFmtId="2" fontId="140" fillId="0" borderId="0" xfId="0" applyNumberFormat="1" applyFont="1" applyAlignment="1">
      <alignment horizontal="center"/>
    </xf>
    <xf numFmtId="4" fontId="0" fillId="0" borderId="0" xfId="0" applyNumberFormat="1" applyAlignment="1">
      <alignment horizontal="center"/>
    </xf>
    <xf numFmtId="4" fontId="90" fillId="0" borderId="0" xfId="37" applyNumberFormat="1" applyFont="1" applyBorder="1" applyAlignment="1">
      <alignment horizontal="center"/>
    </xf>
    <xf numFmtId="4" fontId="63" fillId="0" borderId="0" xfId="0" applyNumberFormat="1" applyFont="1" applyAlignment="1">
      <alignment horizontal="center"/>
    </xf>
    <xf numFmtId="0" fontId="139" fillId="0" borderId="0" xfId="0" applyFont="1" applyAlignment="1">
      <alignment horizontal="center"/>
    </xf>
    <xf numFmtId="0" fontId="6" fillId="0" borderId="0" xfId="0" applyFont="1" applyAlignment="1">
      <alignment horizontal="center"/>
    </xf>
    <xf numFmtId="0" fontId="61" fillId="0" borderId="0" xfId="0" applyFont="1" applyAlignment="1">
      <alignment horizontal="center"/>
    </xf>
    <xf numFmtId="0" fontId="44" fillId="0" borderId="0" xfId="35" applyFont="1" applyAlignment="1">
      <alignment horizontal="center"/>
    </xf>
    <xf numFmtId="0" fontId="57" fillId="0" borderId="0" xfId="0" applyFont="1" applyAlignment="1">
      <alignment horizontal="center"/>
    </xf>
    <xf numFmtId="0" fontId="85" fillId="0" borderId="0" xfId="0" applyFont="1" applyAlignment="1">
      <alignment horizontal="center"/>
    </xf>
    <xf numFmtId="0" fontId="141" fillId="0" borderId="0" xfId="0" applyFont="1" applyAlignment="1">
      <alignment horizontal="center"/>
    </xf>
    <xf numFmtId="0" fontId="88" fillId="0" borderId="0" xfId="35" applyFont="1" applyAlignment="1">
      <alignment horizontal="center"/>
    </xf>
    <xf numFmtId="0" fontId="87" fillId="0" borderId="0" xfId="0" applyFont="1" applyAlignment="1">
      <alignment horizontal="center"/>
    </xf>
    <xf numFmtId="0" fontId="137" fillId="0" borderId="0" xfId="0" applyFont="1" applyAlignment="1">
      <alignment horizontal="center"/>
    </xf>
    <xf numFmtId="0" fontId="88" fillId="0" borderId="0" xfId="0" applyFont="1" applyAlignment="1">
      <alignment horizontal="center"/>
    </xf>
    <xf numFmtId="0" fontId="143" fillId="0" borderId="0" xfId="0" applyFont="1" applyAlignment="1">
      <alignment horizontal="center"/>
    </xf>
    <xf numFmtId="0" fontId="115" fillId="0" borderId="0" xfId="35" applyFont="1" applyAlignment="1">
      <alignment horizontal="center"/>
    </xf>
    <xf numFmtId="0" fontId="140" fillId="0" borderId="0" xfId="35" applyFont="1" applyAlignment="1">
      <alignment horizontal="center"/>
    </xf>
    <xf numFmtId="2" fontId="140" fillId="0" borderId="0" xfId="35" applyNumberFormat="1" applyFont="1" applyAlignment="1">
      <alignment horizontal="center"/>
    </xf>
    <xf numFmtId="0" fontId="140" fillId="0" borderId="0" xfId="36" applyFont="1" applyAlignment="1">
      <alignment horizontal="center"/>
    </xf>
    <xf numFmtId="0" fontId="6" fillId="0" borderId="0" xfId="35" applyAlignment="1">
      <alignment horizontal="center"/>
    </xf>
    <xf numFmtId="0" fontId="59" fillId="0" borderId="0" xfId="35" applyFont="1" applyAlignment="1">
      <alignment horizontal="center"/>
    </xf>
    <xf numFmtId="0" fontId="86" fillId="0" borderId="0" xfId="0" applyFont="1" applyAlignment="1">
      <alignment horizontal="center"/>
    </xf>
    <xf numFmtId="0" fontId="144" fillId="0" borderId="0" xfId="35" applyFont="1" applyAlignment="1">
      <alignment horizontal="center"/>
    </xf>
    <xf numFmtId="0" fontId="63" fillId="0" borderId="4" xfId="0" applyFont="1" applyBorder="1" applyAlignment="1">
      <alignment horizontal="center"/>
    </xf>
    <xf numFmtId="0" fontId="15" fillId="0" borderId="0" xfId="0" applyFont="1" applyAlignment="1">
      <alignment horizontal="center"/>
    </xf>
    <xf numFmtId="4" fontId="139" fillId="0" borderId="0" xfId="0" applyNumberFormat="1" applyFont="1" applyAlignment="1">
      <alignment horizontal="center"/>
    </xf>
    <xf numFmtId="4" fontId="138" fillId="0" borderId="0" xfId="0" applyNumberFormat="1" applyFont="1" applyAlignment="1">
      <alignment horizontal="center"/>
    </xf>
    <xf numFmtId="4" fontId="82" fillId="0" borderId="0" xfId="0" applyNumberFormat="1" applyFont="1" applyAlignment="1">
      <alignment horizontal="center"/>
    </xf>
    <xf numFmtId="4" fontId="61" fillId="0" borderId="0" xfId="0" applyNumberFormat="1" applyFont="1" applyAlignment="1">
      <alignment horizontal="center"/>
    </xf>
    <xf numFmtId="4" fontId="44" fillId="0" borderId="0" xfId="0" applyNumberFormat="1" applyFont="1" applyAlignment="1">
      <alignment horizontal="center"/>
    </xf>
    <xf numFmtId="4" fontId="44" fillId="0" borderId="0" xfId="35" applyNumberFormat="1" applyFont="1" applyAlignment="1">
      <alignment horizontal="center"/>
    </xf>
    <xf numFmtId="4" fontId="140" fillId="0" borderId="0" xfId="0" applyNumberFormat="1" applyFont="1" applyAlignment="1">
      <alignment horizontal="center"/>
    </xf>
    <xf numFmtId="4" fontId="57" fillId="0" borderId="0" xfId="0" applyNumberFormat="1" applyFont="1" applyAlignment="1">
      <alignment horizontal="center"/>
    </xf>
    <xf numFmtId="4" fontId="85" fillId="0" borderId="0" xfId="0" applyNumberFormat="1" applyFont="1" applyAlignment="1">
      <alignment horizontal="center"/>
    </xf>
    <xf numFmtId="4" fontId="141" fillId="0" borderId="0" xfId="0" applyNumberFormat="1" applyFont="1" applyAlignment="1">
      <alignment horizontal="center"/>
    </xf>
    <xf numFmtId="4" fontId="58" fillId="0" borderId="0" xfId="0" applyNumberFormat="1" applyFont="1" applyAlignment="1">
      <alignment horizontal="center"/>
    </xf>
    <xf numFmtId="4" fontId="88" fillId="0" borderId="0" xfId="35" applyNumberFormat="1" applyFont="1" applyAlignment="1">
      <alignment horizontal="center"/>
    </xf>
    <xf numFmtId="4" fontId="87" fillId="0" borderId="0" xfId="0" applyNumberFormat="1" applyFont="1" applyAlignment="1">
      <alignment horizontal="center"/>
    </xf>
    <xf numFmtId="4" fontId="137" fillId="0" borderId="0" xfId="0" applyNumberFormat="1" applyFont="1" applyAlignment="1">
      <alignment horizontal="center"/>
    </xf>
    <xf numFmtId="4" fontId="88" fillId="0" borderId="0" xfId="0" applyNumberFormat="1" applyFont="1" applyAlignment="1">
      <alignment horizontal="center"/>
    </xf>
    <xf numFmtId="4" fontId="143" fillId="0" borderId="0" xfId="0" applyNumberFormat="1" applyFont="1" applyAlignment="1">
      <alignment horizontal="center"/>
    </xf>
    <xf numFmtId="4" fontId="115" fillId="0" borderId="0" xfId="35" applyNumberFormat="1" applyFont="1" applyAlignment="1">
      <alignment horizontal="center"/>
    </xf>
    <xf numFmtId="4" fontId="140" fillId="0" borderId="0" xfId="35" applyNumberFormat="1" applyFont="1" applyAlignment="1">
      <alignment horizontal="center"/>
    </xf>
    <xf numFmtId="4" fontId="140" fillId="0" borderId="0" xfId="36" applyNumberFormat="1" applyFont="1" applyAlignment="1">
      <alignment horizontal="center"/>
    </xf>
    <xf numFmtId="4" fontId="6" fillId="0" borderId="0" xfId="35" applyNumberFormat="1" applyAlignment="1">
      <alignment horizontal="center"/>
    </xf>
    <xf numFmtId="4" fontId="90" fillId="0" borderId="0" xfId="35" applyNumberFormat="1" applyFont="1" applyAlignment="1">
      <alignment horizontal="center"/>
    </xf>
    <xf numFmtId="4" fontId="59" fillId="0" borderId="0" xfId="37" applyNumberFormat="1" applyFont="1" applyBorder="1" applyAlignment="1">
      <alignment horizontal="center"/>
    </xf>
    <xf numFmtId="4" fontId="144" fillId="0" borderId="0" xfId="35" applyNumberFormat="1" applyFont="1" applyAlignment="1">
      <alignment horizontal="center"/>
    </xf>
    <xf numFmtId="4" fontId="7" fillId="0" borderId="0" xfId="0" applyNumberFormat="1" applyFont="1" applyAlignment="1">
      <alignment horizontal="center"/>
    </xf>
    <xf numFmtId="4" fontId="6" fillId="0" borderId="0" xfId="37" applyNumberFormat="1" applyFont="1" applyBorder="1" applyAlignment="1">
      <alignment horizontal="center"/>
    </xf>
    <xf numFmtId="4" fontId="59" fillId="0" borderId="0" xfId="37" applyNumberFormat="1" applyFont="1" applyFill="1" applyBorder="1" applyAlignment="1">
      <alignment horizontal="center"/>
    </xf>
    <xf numFmtId="4" fontId="63" fillId="0" borderId="4" xfId="0" applyNumberFormat="1" applyFont="1" applyBorder="1" applyAlignment="1">
      <alignment horizontal="center"/>
    </xf>
    <xf numFmtId="4" fontId="14" fillId="0" borderId="0" xfId="0" applyNumberFormat="1" applyFont="1" applyAlignment="1">
      <alignment horizontal="center"/>
    </xf>
    <xf numFmtId="4" fontId="23" fillId="0" borderId="0" xfId="0" applyNumberFormat="1" applyFont="1" applyAlignment="1">
      <alignment horizontal="center" wrapText="1"/>
    </xf>
    <xf numFmtId="4" fontId="16" fillId="0" borderId="0" xfId="0" applyNumberFormat="1" applyFont="1" applyAlignment="1">
      <alignment horizontal="center"/>
    </xf>
    <xf numFmtId="4" fontId="24" fillId="0" borderId="0" xfId="1" applyNumberFormat="1" applyFont="1" applyAlignment="1" applyProtection="1">
      <alignment horizontal="center"/>
      <protection locked="0"/>
    </xf>
    <xf numFmtId="4" fontId="24" fillId="3" borderId="1" xfId="1" applyNumberFormat="1" applyFont="1" applyFill="1" applyBorder="1" applyAlignment="1" applyProtection="1">
      <alignment horizontal="center"/>
      <protection locked="0"/>
    </xf>
    <xf numFmtId="4" fontId="24" fillId="0" borderId="0" xfId="0" applyNumberFormat="1" applyFont="1" applyAlignment="1">
      <alignment horizontal="center" vertical="top"/>
    </xf>
    <xf numFmtId="4" fontId="19" fillId="0" borderId="0" xfId="0" applyNumberFormat="1" applyFont="1" applyAlignment="1">
      <alignment horizontal="center"/>
    </xf>
    <xf numFmtId="4" fontId="23" fillId="0" borderId="0" xfId="1" applyNumberFormat="1" applyFont="1" applyAlignment="1" applyProtection="1">
      <alignment horizontal="center" vertical="center"/>
      <protection locked="0"/>
    </xf>
    <xf numFmtId="4" fontId="49" fillId="0" borderId="0" xfId="0" applyNumberFormat="1" applyFont="1" applyAlignment="1">
      <alignment horizontal="center"/>
    </xf>
    <xf numFmtId="4" fontId="34" fillId="0" borderId="0" xfId="0" applyNumberFormat="1" applyFont="1" applyAlignment="1">
      <alignment horizontal="center"/>
    </xf>
    <xf numFmtId="4" fontId="28" fillId="0" borderId="0" xfId="1" applyNumberFormat="1" applyFont="1" applyAlignment="1" applyProtection="1">
      <alignment horizontal="center"/>
      <protection locked="0"/>
    </xf>
    <xf numFmtId="4" fontId="22" fillId="0" borderId="0" xfId="0" applyNumberFormat="1" applyFont="1" applyAlignment="1">
      <alignment horizontal="center"/>
    </xf>
    <xf numFmtId="4" fontId="48" fillId="0" borderId="0" xfId="1" applyNumberFormat="1" applyFont="1" applyAlignment="1" applyProtection="1">
      <alignment horizontal="center"/>
      <protection locked="0"/>
    </xf>
    <xf numFmtId="4" fontId="22" fillId="0" borderId="0" xfId="0" applyNumberFormat="1" applyFont="1" applyAlignment="1">
      <alignment horizontal="center" wrapText="1"/>
    </xf>
    <xf numFmtId="4" fontId="48" fillId="0" borderId="0" xfId="0" applyNumberFormat="1" applyFont="1" applyAlignment="1">
      <alignment horizontal="center" wrapText="1"/>
    </xf>
    <xf numFmtId="4" fontId="22" fillId="0" borderId="0" xfId="0" applyNumberFormat="1" applyFont="1" applyAlignment="1">
      <alignment horizontal="center" vertical="center" wrapText="1"/>
    </xf>
    <xf numFmtId="4" fontId="48" fillId="0" borderId="0" xfId="0" applyNumberFormat="1" applyFont="1" applyAlignment="1">
      <alignment horizontal="center" vertical="center" wrapText="1"/>
    </xf>
    <xf numFmtId="4" fontId="25" fillId="0" borderId="0" xfId="0" applyNumberFormat="1" applyFont="1" applyAlignment="1">
      <alignment horizontal="center"/>
    </xf>
    <xf numFmtId="0" fontId="100" fillId="0" borderId="0" xfId="0" applyFont="1" applyAlignment="1">
      <alignment horizontal="center"/>
    </xf>
    <xf numFmtId="0" fontId="101" fillId="0" borderId="0" xfId="0" applyFont="1" applyAlignment="1">
      <alignment horizontal="center"/>
    </xf>
    <xf numFmtId="0" fontId="103" fillId="0" borderId="0" xfId="0" applyFont="1" applyAlignment="1">
      <alignment horizontal="center"/>
    </xf>
    <xf numFmtId="4" fontId="23" fillId="0" borderId="0" xfId="1" applyNumberFormat="1" applyFont="1" applyAlignment="1" applyProtection="1">
      <alignment horizontal="center" vertical="top" wrapText="1"/>
      <protection locked="0"/>
    </xf>
    <xf numFmtId="0" fontId="24" fillId="0" borderId="0" xfId="0" applyFont="1" applyAlignment="1">
      <alignment horizontal="center"/>
    </xf>
    <xf numFmtId="4" fontId="24" fillId="0" borderId="0" xfId="0" applyNumberFormat="1" applyFont="1" applyAlignment="1">
      <alignment horizontal="center"/>
    </xf>
    <xf numFmtId="0" fontId="24" fillId="0" borderId="0" xfId="0" applyFont="1" applyAlignment="1">
      <alignment horizontal="center" vertical="center"/>
    </xf>
    <xf numFmtId="0" fontId="24" fillId="0" borderId="4" xfId="0" applyFont="1" applyBorder="1" applyAlignment="1">
      <alignment horizontal="center"/>
    </xf>
    <xf numFmtId="4" fontId="24" fillId="0" borderId="4" xfId="0" applyNumberFormat="1" applyFont="1" applyBorder="1" applyAlignment="1">
      <alignment horizontal="center"/>
    </xf>
    <xf numFmtId="0" fontId="97" fillId="0" borderId="0" xfId="0" applyFont="1" applyAlignment="1">
      <alignment horizontal="center"/>
    </xf>
    <xf numFmtId="4" fontId="127" fillId="0" borderId="0" xfId="0" applyNumberFormat="1" applyFont="1" applyAlignment="1">
      <alignment horizontal="center"/>
    </xf>
    <xf numFmtId="0" fontId="126" fillId="0" borderId="0" xfId="0" applyFont="1" applyAlignment="1" applyProtection="1">
      <alignment horizontal="center"/>
      <protection locked="0"/>
    </xf>
    <xf numFmtId="4" fontId="126" fillId="0" borderId="0" xfId="0" applyNumberFormat="1" applyFont="1" applyAlignment="1" applyProtection="1">
      <alignment horizontal="center"/>
      <protection locked="0"/>
    </xf>
    <xf numFmtId="0" fontId="132" fillId="0" borderId="0" xfId="0" applyFont="1" applyAlignment="1">
      <alignment horizontal="center"/>
    </xf>
    <xf numFmtId="4" fontId="133" fillId="0" borderId="0" xfId="0" applyNumberFormat="1" applyFont="1" applyAlignment="1" applyProtection="1">
      <alignment horizontal="center"/>
      <protection locked="0"/>
    </xf>
    <xf numFmtId="0" fontId="133" fillId="0" borderId="0" xfId="0" applyFont="1" applyAlignment="1" applyProtection="1">
      <alignment horizontal="center"/>
      <protection locked="0"/>
    </xf>
    <xf numFmtId="4" fontId="62" fillId="0" borderId="0" xfId="0" applyNumberFormat="1" applyFont="1" applyAlignment="1">
      <alignment horizontal="center"/>
    </xf>
    <xf numFmtId="4" fontId="66" fillId="0" borderId="0" xfId="0" applyNumberFormat="1" applyFont="1" applyAlignment="1">
      <alignment horizontal="center"/>
    </xf>
    <xf numFmtId="0" fontId="67" fillId="0" borderId="0" xfId="3" applyFont="1" applyAlignment="1">
      <alignment horizontal="center" wrapText="1"/>
    </xf>
    <xf numFmtId="4" fontId="67" fillId="0" borderId="0" xfId="3" applyNumberFormat="1" applyFont="1" applyAlignment="1">
      <alignment horizontal="center" wrapText="1"/>
    </xf>
    <xf numFmtId="0" fontId="65" fillId="0" borderId="0" xfId="0" applyFont="1" applyAlignment="1">
      <alignment horizontal="center"/>
    </xf>
    <xf numFmtId="0" fontId="65" fillId="6" borderId="0" xfId="0" applyFont="1" applyFill="1" applyAlignment="1">
      <alignment horizontal="center"/>
    </xf>
    <xf numFmtId="4" fontId="65" fillId="0" borderId="0" xfId="0" applyNumberFormat="1" applyFont="1" applyAlignment="1">
      <alignment horizontal="center"/>
    </xf>
    <xf numFmtId="0" fontId="66" fillId="0" borderId="0" xfId="0" applyFont="1" applyAlignment="1">
      <alignment horizontal="center"/>
    </xf>
    <xf numFmtId="4" fontId="65" fillId="6" borderId="0" xfId="0" applyNumberFormat="1" applyFont="1" applyFill="1" applyAlignment="1">
      <alignment horizontal="center"/>
    </xf>
    <xf numFmtId="0" fontId="126" fillId="7" borderId="0" xfId="2" applyFont="1" applyFill="1" applyAlignment="1">
      <alignment horizontal="center"/>
    </xf>
    <xf numFmtId="4" fontId="126" fillId="0" borderId="0" xfId="2" applyNumberFormat="1" applyFont="1" applyAlignment="1">
      <alignment horizontal="center" wrapText="1"/>
    </xf>
    <xf numFmtId="0" fontId="126" fillId="7" borderId="0" xfId="0" applyFont="1" applyFill="1" applyAlignment="1">
      <alignment horizontal="center"/>
    </xf>
    <xf numFmtId="4" fontId="126" fillId="7" borderId="0" xfId="0" applyNumberFormat="1" applyFont="1" applyFill="1" applyAlignment="1">
      <alignment horizontal="center"/>
    </xf>
    <xf numFmtId="0" fontId="126" fillId="0" borderId="0" xfId="0" applyFont="1" applyAlignment="1">
      <alignment horizontal="center" wrapText="1"/>
    </xf>
    <xf numFmtId="4" fontId="126" fillId="0" borderId="0" xfId="0" applyNumberFormat="1" applyFont="1" applyAlignment="1">
      <alignment horizontal="center" wrapText="1"/>
    </xf>
    <xf numFmtId="4" fontId="62" fillId="0" borderId="0" xfId="4" applyNumberFormat="1" applyFont="1" applyFill="1" applyBorder="1" applyAlignment="1" applyProtection="1">
      <alignment horizontal="center"/>
    </xf>
    <xf numFmtId="0" fontId="131" fillId="0" borderId="0" xfId="0" applyFont="1" applyAlignment="1">
      <alignment horizontal="center"/>
    </xf>
    <xf numFmtId="4" fontId="131" fillId="0" borderId="0" xfId="0" applyNumberFormat="1" applyFont="1" applyAlignment="1">
      <alignment horizontal="center"/>
    </xf>
    <xf numFmtId="4" fontId="127" fillId="0" borderId="0" xfId="4" applyNumberFormat="1" applyFont="1" applyFill="1" applyBorder="1" applyAlignment="1" applyProtection="1">
      <alignment horizontal="center"/>
    </xf>
    <xf numFmtId="0" fontId="72" fillId="0" borderId="0" xfId="12" applyFont="1" applyAlignment="1">
      <alignment horizontal="center"/>
    </xf>
    <xf numFmtId="4" fontId="72" fillId="0" borderId="0" xfId="12" applyNumberFormat="1" applyFont="1" applyAlignment="1">
      <alignment horizontal="center"/>
    </xf>
    <xf numFmtId="0" fontId="6" fillId="0" borderId="0" xfId="12" applyFont="1" applyAlignment="1">
      <alignment horizontal="center"/>
    </xf>
    <xf numFmtId="0" fontId="74" fillId="0" borderId="0" xfId="12" applyFont="1" applyAlignment="1">
      <alignment horizontal="center"/>
    </xf>
    <xf numFmtId="4" fontId="74" fillId="0" borderId="0" xfId="12" applyNumberFormat="1" applyFont="1" applyAlignment="1">
      <alignment horizontal="center"/>
    </xf>
    <xf numFmtId="4" fontId="74" fillId="5" borderId="0" xfId="12" applyNumberFormat="1" applyFont="1" applyFill="1" applyAlignment="1">
      <alignment horizontal="center"/>
    </xf>
    <xf numFmtId="4" fontId="72" fillId="6" borderId="4" xfId="12" applyNumberFormat="1" applyFont="1" applyFill="1" applyBorder="1" applyAlignment="1">
      <alignment horizontal="center"/>
    </xf>
    <xf numFmtId="0" fontId="78" fillId="0" borderId="6" xfId="12" applyFont="1" applyBorder="1" applyAlignment="1">
      <alignment horizontal="center"/>
    </xf>
    <xf numFmtId="4" fontId="78" fillId="0" borderId="6" xfId="12" applyNumberFormat="1" applyFont="1" applyBorder="1" applyAlignment="1">
      <alignment horizontal="center"/>
    </xf>
    <xf numFmtId="0" fontId="79" fillId="0" borderId="4" xfId="12" applyFont="1" applyBorder="1" applyAlignment="1">
      <alignment horizontal="center"/>
    </xf>
    <xf numFmtId="4" fontId="79" fillId="6" borderId="4" xfId="12" applyNumberFormat="1" applyFont="1" applyFill="1" applyBorder="1" applyAlignment="1">
      <alignment horizontal="center"/>
    </xf>
    <xf numFmtId="0" fontId="79" fillId="0" borderId="0" xfId="12" applyFont="1" applyAlignment="1">
      <alignment horizontal="center"/>
    </xf>
    <xf numFmtId="4" fontId="79" fillId="0" borderId="0" xfId="12" applyNumberFormat="1" applyFont="1" applyAlignment="1">
      <alignment horizontal="center"/>
    </xf>
    <xf numFmtId="4" fontId="55" fillId="0" borderId="0" xfId="17" applyNumberFormat="1" applyFont="1" applyAlignment="1">
      <alignment horizontal="center" wrapText="1"/>
    </xf>
    <xf numFmtId="4" fontId="7" fillId="0" borderId="9" xfId="4" applyNumberFormat="1" applyFont="1" applyBorder="1" applyAlignment="1">
      <alignment horizontal="right"/>
    </xf>
    <xf numFmtId="4" fontId="47" fillId="0" borderId="0" xfId="0" applyNumberFormat="1" applyFont="1" applyAlignment="1"/>
    <xf numFmtId="4" fontId="66" fillId="0" borderId="9" xfId="0" applyNumberFormat="1" applyFont="1" applyBorder="1" applyAlignment="1"/>
    <xf numFmtId="4" fontId="129" fillId="0" borderId="0" xfId="0" applyNumberFormat="1" applyFont="1" applyBorder="1" applyAlignment="1"/>
    <xf numFmtId="4" fontId="66" fillId="0" borderId="0" xfId="4" applyNumberFormat="1" applyFont="1" applyFill="1" applyBorder="1" applyAlignment="1" applyProtection="1">
      <alignment horizontal="center"/>
    </xf>
    <xf numFmtId="4" fontId="67" fillId="0" borderId="0" xfId="4" applyNumberFormat="1" applyFont="1" applyFill="1" applyBorder="1" applyAlignment="1" applyProtection="1">
      <alignment horizontal="center"/>
    </xf>
    <xf numFmtId="4" fontId="126" fillId="0" borderId="0" xfId="4" applyNumberFormat="1" applyFont="1" applyFill="1" applyBorder="1" applyAlignment="1" applyProtection="1">
      <alignment horizontal="center"/>
    </xf>
    <xf numFmtId="4" fontId="66" fillId="0" borderId="0" xfId="4" applyNumberFormat="1" applyFont="1" applyFill="1" applyAlignment="1" applyProtection="1">
      <alignment horizontal="center"/>
    </xf>
    <xf numFmtId="4" fontId="65" fillId="0" borderId="0" xfId="0" applyNumberFormat="1" applyFont="1" applyAlignment="1"/>
    <xf numFmtId="4" fontId="67" fillId="6" borderId="0" xfId="4" applyNumberFormat="1" applyFont="1" applyFill="1" applyBorder="1" applyAlignment="1" applyProtection="1">
      <alignment horizontal="center"/>
    </xf>
    <xf numFmtId="4" fontId="131" fillId="0" borderId="0" xfId="0" applyNumberFormat="1" applyFont="1" applyAlignment="1">
      <alignment horizontal="right"/>
    </xf>
    <xf numFmtId="4" fontId="65" fillId="0" borderId="0" xfId="4" applyNumberFormat="1" applyFont="1" applyFill="1" applyAlignment="1" applyProtection="1">
      <alignment horizontal="center"/>
    </xf>
    <xf numFmtId="4" fontId="106" fillId="0" borderId="0" xfId="12" applyNumberFormat="1" applyFont="1" applyAlignment="1"/>
    <xf numFmtId="4" fontId="106" fillId="5" borderId="0" xfId="12" applyNumberFormat="1" applyFont="1" applyFill="1" applyAlignment="1"/>
    <xf numFmtId="4" fontId="106" fillId="0" borderId="0" xfId="12" applyNumberFormat="1" applyFont="1" applyAlignment="1">
      <alignment horizontal="right"/>
    </xf>
    <xf numFmtId="4" fontId="111" fillId="6" borderId="4" xfId="12" applyNumberFormat="1" applyFont="1" applyFill="1" applyBorder="1" applyAlignment="1"/>
    <xf numFmtId="4" fontId="106" fillId="0" borderId="6" xfId="12" applyNumberFormat="1" applyFont="1" applyBorder="1" applyAlignment="1"/>
    <xf numFmtId="4" fontId="112" fillId="6" borderId="6" xfId="12" applyNumberFormat="1" applyFont="1" applyFill="1" applyBorder="1" applyAlignment="1">
      <alignment horizontal="right"/>
    </xf>
    <xf numFmtId="167" fontId="80" fillId="0" borderId="9" xfId="12" applyNumberFormat="1" applyFont="1" applyBorder="1" applyAlignment="1">
      <alignment horizontal="right"/>
    </xf>
    <xf numFmtId="167" fontId="80" fillId="0" borderId="0" xfId="12" applyNumberFormat="1" applyFont="1" applyAlignment="1">
      <alignment horizontal="right"/>
    </xf>
    <xf numFmtId="0" fontId="150" fillId="0" borderId="0" xfId="0" applyFont="1" applyAlignment="1">
      <alignment vertical="top" wrapText="1"/>
    </xf>
    <xf numFmtId="4" fontId="118" fillId="0" borderId="0" xfId="0" applyNumberFormat="1" applyFont="1" applyAlignment="1"/>
    <xf numFmtId="4" fontId="118" fillId="0" borderId="0" xfId="0" applyNumberFormat="1" applyFont="1" applyAlignment="1">
      <alignment vertical="center"/>
    </xf>
    <xf numFmtId="4" fontId="22" fillId="0" borderId="0" xfId="0" applyNumberFormat="1" applyFont="1" applyAlignment="1"/>
    <xf numFmtId="0" fontId="26" fillId="0" borderId="0" xfId="0" applyFont="1" applyAlignment="1">
      <alignment horizontal="center" wrapText="1"/>
    </xf>
    <xf numFmtId="0" fontId="24" fillId="0" borderId="9" xfId="1" applyFont="1" applyBorder="1" applyAlignment="1" applyProtection="1">
      <alignment vertical="center" wrapText="1"/>
      <protection locked="0"/>
    </xf>
    <xf numFmtId="0" fontId="24" fillId="0" borderId="0" xfId="1" applyFont="1" applyAlignment="1" applyProtection="1">
      <alignment vertical="center" wrapText="1"/>
      <protection locked="0"/>
    </xf>
    <xf numFmtId="0" fontId="24" fillId="0" borderId="10" xfId="1" applyFont="1" applyBorder="1" applyAlignment="1" applyProtection="1">
      <alignment vertical="center" wrapText="1"/>
      <protection locked="0"/>
    </xf>
    <xf numFmtId="164" fontId="149" fillId="0" borderId="0" xfId="4" applyFont="1" applyAlignment="1">
      <alignment horizontal="center"/>
    </xf>
    <xf numFmtId="4" fontId="56" fillId="0" borderId="0" xfId="0" applyNumberFormat="1" applyFont="1" applyAlignment="1">
      <alignment horizontal="center"/>
    </xf>
    <xf numFmtId="0" fontId="56" fillId="0" borderId="0" xfId="18" applyFont="1" applyAlignment="1">
      <alignment horizontal="left" vertical="top" wrapText="1"/>
    </xf>
    <xf numFmtId="0" fontId="56" fillId="0" borderId="0" xfId="0" applyFont="1" applyAlignment="1">
      <alignment horizontal="left" vertical="top" wrapText="1"/>
    </xf>
    <xf numFmtId="0" fontId="56" fillId="0" borderId="0" xfId="14" applyFont="1" applyAlignment="1">
      <alignment horizontal="left" vertical="top" wrapText="1"/>
    </xf>
    <xf numFmtId="0" fontId="70" fillId="0" borderId="4" xfId="0" applyFont="1" applyBorder="1" applyAlignment="1">
      <alignment horizontal="left" vertical="center"/>
    </xf>
    <xf numFmtId="49" fontId="70" fillId="0" borderId="6" xfId="12" applyNumberFormat="1" applyFont="1" applyBorder="1" applyAlignment="1">
      <alignment horizontal="left" vertical="center"/>
    </xf>
    <xf numFmtId="0" fontId="51" fillId="5" borderId="11" xfId="0" applyFont="1" applyFill="1" applyBorder="1" applyAlignment="1">
      <alignment horizontal="left" vertical="top"/>
    </xf>
    <xf numFmtId="0" fontId="51" fillId="5" borderId="12" xfId="0" applyFont="1" applyFill="1" applyBorder="1" applyAlignment="1">
      <alignment horizontal="left" vertical="top"/>
    </xf>
    <xf numFmtId="0" fontId="51" fillId="5" borderId="13" xfId="0" applyFont="1" applyFill="1" applyBorder="1" applyAlignment="1">
      <alignment horizontal="left" vertical="top"/>
    </xf>
    <xf numFmtId="0" fontId="44" fillId="0" borderId="0" xfId="22" applyFont="1" applyFill="1" applyAlignment="1">
      <alignment horizontal="left" vertical="top" wrapText="1"/>
    </xf>
  </cellXfs>
  <cellStyles count="38">
    <cellStyle name="Comma 2 4" xfId="37"/>
    <cellStyle name="Excel Built-in Normal" xfId="8"/>
    <cellStyle name="merge" xfId="30"/>
    <cellStyle name="Normal 10" xfId="2"/>
    <cellStyle name="Normal 10 2 2" xfId="34"/>
    <cellStyle name="Normal 10 2 3" xfId="35"/>
    <cellStyle name="Normal 2" xfId="1"/>
    <cellStyle name="Normal 2 2" xfId="6"/>
    <cellStyle name="Normal 2 2 2" xfId="3"/>
    <cellStyle name="Normal 2 2 5" xfId="31"/>
    <cellStyle name="Normal 2 20" xfId="29"/>
    <cellStyle name="Normal 2 21" xfId="20"/>
    <cellStyle name="Normal 3" xfId="7"/>
    <cellStyle name="Normal 3 14" xfId="19"/>
    <cellStyle name="Normal 4" xfId="9"/>
    <cellStyle name="Normal 43" xfId="21"/>
    <cellStyle name="Normal 47" xfId="24"/>
    <cellStyle name="Normal 49" xfId="25"/>
    <cellStyle name="Normal 5" xfId="11"/>
    <cellStyle name="Normal 50" xfId="26"/>
    <cellStyle name="Normal 51" xfId="27"/>
    <cellStyle name="Normal 52" xfId="28"/>
    <cellStyle name="Normal 6" xfId="12"/>
    <cellStyle name="Normal 7" xfId="13"/>
    <cellStyle name="Normal 8" xfId="32"/>
    <cellStyle name="Normal_Marcius_radna_A" xfId="22"/>
    <cellStyle name="Normal_TROSKOVNIK-revizija2 2 2" xfId="18"/>
    <cellStyle name="Normalno" xfId="0" builtinId="0"/>
    <cellStyle name="Normalno 12" xfId="17"/>
    <cellStyle name="Normalno 2" xfId="14"/>
    <cellStyle name="Normalno 2 3" xfId="33"/>
    <cellStyle name="Normalno 3" xfId="15"/>
    <cellStyle name="Normalno 4" xfId="5"/>
    <cellStyle name="Normalno 4 8" xfId="36"/>
    <cellStyle name="Obično 3 2 3" xfId="23"/>
    <cellStyle name="Valuta" xfId="16" builtinId="4"/>
    <cellStyle name="Zarez" xfId="4" builtinId="3"/>
    <cellStyle name="Zarez 2" xfId="1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5"/>
  <sheetViews>
    <sheetView view="pageBreakPreview" zoomScale="170" zoomScaleNormal="100" zoomScaleSheetLayoutView="170" workbookViewId="0">
      <selection activeCell="B369" sqref="B369"/>
    </sheetView>
  </sheetViews>
  <sheetFormatPr defaultRowHeight="15"/>
  <cols>
    <col min="2" max="2" width="66.5703125" customWidth="1"/>
  </cols>
  <sheetData>
    <row r="1" spans="1:5" ht="15.75" customHeight="1">
      <c r="B1" s="941" t="s">
        <v>466</v>
      </c>
      <c r="C1" s="461"/>
      <c r="D1" s="461"/>
      <c r="E1" s="461"/>
    </row>
    <row r="2" spans="1:5">
      <c r="B2" s="941"/>
    </row>
    <row r="3" spans="1:5" ht="15.75">
      <c r="B3" s="449"/>
    </row>
    <row r="4" spans="1:5">
      <c r="A4" s="1"/>
      <c r="B4" s="2" t="s">
        <v>46</v>
      </c>
    </row>
    <row r="5" spans="1:5">
      <c r="A5" s="1"/>
      <c r="B5" s="1"/>
    </row>
    <row r="6" spans="1:5">
      <c r="A6" s="2" t="s">
        <v>4</v>
      </c>
      <c r="B6" s="2" t="s">
        <v>47</v>
      </c>
    </row>
    <row r="7" spans="1:5">
      <c r="A7" s="1"/>
      <c r="B7" s="1"/>
    </row>
    <row r="8" spans="1:5" ht="25.5">
      <c r="A8" s="3" t="s">
        <v>10</v>
      </c>
      <c r="B8" s="128" t="s">
        <v>48</v>
      </c>
    </row>
    <row r="9" spans="1:5">
      <c r="A9" s="1"/>
      <c r="B9" s="128"/>
    </row>
    <row r="10" spans="1:5" ht="102">
      <c r="A10" s="3" t="s">
        <v>11</v>
      </c>
      <c r="B10" s="128" t="s">
        <v>1663</v>
      </c>
    </row>
    <row r="11" spans="1:5" ht="55.5" customHeight="1">
      <c r="A11" s="1"/>
      <c r="B11" s="127" t="s">
        <v>1649</v>
      </c>
    </row>
    <row r="12" spans="1:5" ht="54" customHeight="1">
      <c r="A12" s="1"/>
      <c r="B12" s="127" t="s">
        <v>1650</v>
      </c>
    </row>
    <row r="13" spans="1:5" ht="51">
      <c r="A13" s="1"/>
      <c r="B13" s="127" t="s">
        <v>1648</v>
      </c>
    </row>
    <row r="14" spans="1:5" ht="41.25" customHeight="1">
      <c r="A14" s="3" t="s">
        <v>12</v>
      </c>
      <c r="B14" s="127" t="s">
        <v>49</v>
      </c>
    </row>
    <row r="15" spans="1:5" ht="29.25" customHeight="1">
      <c r="A15" s="3" t="s">
        <v>13</v>
      </c>
      <c r="B15" s="127" t="s">
        <v>50</v>
      </c>
    </row>
    <row r="16" spans="1:5" ht="29.25" customHeight="1">
      <c r="A16" s="3" t="s">
        <v>14</v>
      </c>
      <c r="B16" s="127" t="s">
        <v>51</v>
      </c>
    </row>
    <row r="17" spans="1:2" ht="25.5">
      <c r="A17" s="1"/>
      <c r="B17" s="127" t="s">
        <v>109</v>
      </c>
    </row>
    <row r="18" spans="1:2">
      <c r="A18" s="1"/>
      <c r="B18" s="127"/>
    </row>
    <row r="19" spans="1:2">
      <c r="A19" s="3" t="s">
        <v>26</v>
      </c>
      <c r="B19" s="129" t="s">
        <v>1630</v>
      </c>
    </row>
    <row r="20" spans="1:2" ht="25.5">
      <c r="A20" s="1"/>
      <c r="B20" s="127" t="s">
        <v>110</v>
      </c>
    </row>
    <row r="21" spans="1:2" ht="114.75">
      <c r="A21" s="3" t="s">
        <v>39</v>
      </c>
      <c r="B21" s="127" t="s">
        <v>111</v>
      </c>
    </row>
    <row r="22" spans="1:2" ht="25.5">
      <c r="A22" s="3" t="s">
        <v>40</v>
      </c>
      <c r="B22" s="127" t="s">
        <v>52</v>
      </c>
    </row>
    <row r="23" spans="1:2" ht="63.75">
      <c r="A23" s="1"/>
      <c r="B23" s="127" t="s">
        <v>53</v>
      </c>
    </row>
    <row r="24" spans="1:2" ht="30.75" customHeight="1">
      <c r="A24" s="1"/>
      <c r="B24" s="127" t="s">
        <v>54</v>
      </c>
    </row>
    <row r="25" spans="1:2">
      <c r="A25" s="1"/>
      <c r="B25" s="128"/>
    </row>
    <row r="26" spans="1:2" ht="18" customHeight="1">
      <c r="A26" s="2" t="s">
        <v>6</v>
      </c>
      <c r="B26" s="129" t="s">
        <v>55</v>
      </c>
    </row>
    <row r="27" spans="1:2">
      <c r="A27" s="1"/>
      <c r="B27" s="128"/>
    </row>
    <row r="28" spans="1:2" ht="42.75" customHeight="1">
      <c r="A28" s="3" t="s">
        <v>16</v>
      </c>
      <c r="B28" s="127" t="s">
        <v>56</v>
      </c>
    </row>
    <row r="29" spans="1:2" ht="29.25" customHeight="1">
      <c r="A29" s="3" t="s">
        <v>30</v>
      </c>
      <c r="B29" s="127" t="s">
        <v>112</v>
      </c>
    </row>
    <row r="30" spans="1:2">
      <c r="A30" s="1"/>
      <c r="B30" s="128"/>
    </row>
    <row r="31" spans="1:2">
      <c r="A31" s="2" t="s">
        <v>7</v>
      </c>
      <c r="B31" s="129" t="s">
        <v>57</v>
      </c>
    </row>
    <row r="32" spans="1:2">
      <c r="A32" s="1"/>
      <c r="B32" s="128"/>
    </row>
    <row r="33" spans="1:2" ht="18.75" customHeight="1">
      <c r="A33" s="3" t="s">
        <v>17</v>
      </c>
      <c r="B33" s="127" t="s">
        <v>58</v>
      </c>
    </row>
    <row r="34" spans="1:2" ht="31.5" customHeight="1">
      <c r="A34" s="1"/>
      <c r="B34" s="127" t="s">
        <v>1664</v>
      </c>
    </row>
    <row r="35" spans="1:2" ht="30" customHeight="1">
      <c r="A35" s="3" t="s">
        <v>18</v>
      </c>
      <c r="B35" s="127" t="s">
        <v>59</v>
      </c>
    </row>
    <row r="36" spans="1:2" ht="30" customHeight="1">
      <c r="A36" s="3"/>
      <c r="B36" s="127"/>
    </row>
    <row r="37" spans="1:2">
      <c r="A37" s="1"/>
      <c r="B37" s="128"/>
    </row>
    <row r="38" spans="1:2" ht="24" customHeight="1">
      <c r="A38" s="2" t="s">
        <v>9</v>
      </c>
      <c r="B38" s="129" t="s">
        <v>60</v>
      </c>
    </row>
    <row r="39" spans="1:2">
      <c r="A39" s="1"/>
      <c r="B39" s="128"/>
    </row>
    <row r="40" spans="1:2" ht="76.5">
      <c r="A40" s="3" t="s">
        <v>20</v>
      </c>
      <c r="B40" s="127" t="s">
        <v>61</v>
      </c>
    </row>
    <row r="41" spans="1:2">
      <c r="A41" s="1"/>
      <c r="B41" s="128"/>
    </row>
    <row r="42" spans="1:2">
      <c r="A42" s="2" t="s">
        <v>28</v>
      </c>
      <c r="B42" s="129" t="s">
        <v>62</v>
      </c>
    </row>
    <row r="43" spans="1:2">
      <c r="A43" s="1"/>
      <c r="B43" s="128"/>
    </row>
    <row r="44" spans="1:2" ht="54" customHeight="1">
      <c r="A44" s="3" t="s">
        <v>29</v>
      </c>
      <c r="B44" s="127" t="s">
        <v>1633</v>
      </c>
    </row>
    <row r="45" spans="1:2" ht="38.25">
      <c r="A45" s="3" t="s">
        <v>32</v>
      </c>
      <c r="B45" s="127" t="s">
        <v>63</v>
      </c>
    </row>
    <row r="46" spans="1:2" ht="114.75">
      <c r="A46" s="3" t="s">
        <v>33</v>
      </c>
      <c r="B46" s="127" t="s">
        <v>1632</v>
      </c>
    </row>
    <row r="47" spans="1:2" ht="25.5">
      <c r="A47" s="3" t="s">
        <v>34</v>
      </c>
      <c r="B47" s="127" t="s">
        <v>1631</v>
      </c>
    </row>
    <row r="48" spans="1:2">
      <c r="A48" s="1"/>
      <c r="B48" s="127" t="s">
        <v>64</v>
      </c>
    </row>
    <row r="49" spans="1:2">
      <c r="A49" s="1"/>
      <c r="B49" s="127" t="s">
        <v>65</v>
      </c>
    </row>
    <row r="50" spans="1:2">
      <c r="A50" s="1"/>
      <c r="B50" s="127" t="s">
        <v>66</v>
      </c>
    </row>
    <row r="51" spans="1:2">
      <c r="A51" s="1"/>
      <c r="B51" s="127" t="s">
        <v>67</v>
      </c>
    </row>
    <row r="52" spans="1:2" ht="81.75" customHeight="1">
      <c r="A52" s="3" t="s">
        <v>35</v>
      </c>
      <c r="B52" s="127" t="s">
        <v>1635</v>
      </c>
    </row>
    <row r="53" spans="1:2" ht="38.25">
      <c r="A53" s="3" t="s">
        <v>36</v>
      </c>
      <c r="B53" s="127" t="s">
        <v>1665</v>
      </c>
    </row>
    <row r="54" spans="1:2" ht="25.5">
      <c r="A54" s="3" t="s">
        <v>37</v>
      </c>
      <c r="B54" s="127" t="s">
        <v>68</v>
      </c>
    </row>
    <row r="55" spans="1:2" ht="93.75" customHeight="1">
      <c r="A55" s="1"/>
      <c r="B55" s="127" t="s">
        <v>1651</v>
      </c>
    </row>
    <row r="56" spans="1:2" ht="38.25">
      <c r="A56" s="1"/>
      <c r="B56" s="127" t="s">
        <v>69</v>
      </c>
    </row>
    <row r="57" spans="1:2" ht="102">
      <c r="A57" s="3" t="s">
        <v>38</v>
      </c>
      <c r="B57" s="127" t="s">
        <v>1634</v>
      </c>
    </row>
    <row r="58" spans="1:2">
      <c r="A58" s="1"/>
      <c r="B58" s="128"/>
    </row>
    <row r="59" spans="1:2">
      <c r="A59" s="2" t="s">
        <v>41</v>
      </c>
      <c r="B59" s="129" t="s">
        <v>70</v>
      </c>
    </row>
    <row r="60" spans="1:2">
      <c r="A60" s="1"/>
      <c r="B60" s="128"/>
    </row>
    <row r="61" spans="1:2" ht="41.25" customHeight="1">
      <c r="A61" s="3" t="s">
        <v>42</v>
      </c>
      <c r="B61" s="127" t="s">
        <v>71</v>
      </c>
    </row>
    <row r="62" spans="1:2" ht="89.25">
      <c r="A62" s="3" t="s">
        <v>43</v>
      </c>
      <c r="B62" s="127" t="s">
        <v>1666</v>
      </c>
    </row>
    <row r="63" spans="1:2" ht="51">
      <c r="A63" s="3" t="s">
        <v>44</v>
      </c>
      <c r="B63" s="127" t="s">
        <v>1667</v>
      </c>
    </row>
    <row r="64" spans="1:2" ht="38.25">
      <c r="A64" s="3" t="s">
        <v>72</v>
      </c>
      <c r="B64" s="127" t="s">
        <v>1637</v>
      </c>
    </row>
    <row r="65" spans="1:2" ht="25.5">
      <c r="A65" s="3" t="s">
        <v>45</v>
      </c>
      <c r="B65" s="127" t="s">
        <v>73</v>
      </c>
    </row>
    <row r="66" spans="1:2">
      <c r="A66" s="1"/>
      <c r="B66" s="128"/>
    </row>
    <row r="67" spans="1:2">
      <c r="A67" s="2" t="s">
        <v>74</v>
      </c>
      <c r="B67" s="129" t="s">
        <v>75</v>
      </c>
    </row>
    <row r="68" spans="1:2">
      <c r="A68" s="1"/>
      <c r="B68" s="128"/>
    </row>
    <row r="69" spans="1:2" ht="42" customHeight="1">
      <c r="A69" s="3" t="s">
        <v>76</v>
      </c>
      <c r="B69" s="127" t="s">
        <v>77</v>
      </c>
    </row>
    <row r="70" spans="1:2" ht="53.25" customHeight="1">
      <c r="A70" s="3" t="s">
        <v>78</v>
      </c>
      <c r="B70" s="127" t="s">
        <v>79</v>
      </c>
    </row>
    <row r="71" spans="1:2" ht="76.5">
      <c r="A71" s="3" t="s">
        <v>80</v>
      </c>
      <c r="B71" s="127" t="s">
        <v>113</v>
      </c>
    </row>
    <row r="72" spans="1:2">
      <c r="A72" s="1"/>
      <c r="B72" s="128"/>
    </row>
    <row r="73" spans="1:2" ht="18.600000000000001" customHeight="1">
      <c r="A73" s="2" t="s">
        <v>81</v>
      </c>
      <c r="B73" s="129" t="s">
        <v>82</v>
      </c>
    </row>
    <row r="74" spans="1:2">
      <c r="A74" s="1"/>
      <c r="B74" s="128"/>
    </row>
    <row r="75" spans="1:2" ht="51">
      <c r="A75" s="3" t="s">
        <v>83</v>
      </c>
      <c r="B75" s="127" t="s">
        <v>84</v>
      </c>
    </row>
    <row r="76" spans="1:2" ht="68.25" customHeight="1">
      <c r="A76" s="3" t="s">
        <v>85</v>
      </c>
      <c r="B76" s="127" t="s">
        <v>86</v>
      </c>
    </row>
    <row r="77" spans="1:2" ht="25.5">
      <c r="A77" s="3"/>
      <c r="B77" s="127" t="s">
        <v>87</v>
      </c>
    </row>
    <row r="78" spans="1:2" ht="55.5" customHeight="1">
      <c r="A78" s="3" t="s">
        <v>88</v>
      </c>
      <c r="B78" s="127" t="s">
        <v>89</v>
      </c>
    </row>
    <row r="79" spans="1:2" ht="51">
      <c r="A79" s="1"/>
      <c r="B79" s="127" t="s">
        <v>90</v>
      </c>
    </row>
    <row r="80" spans="1:2">
      <c r="A80" s="1"/>
      <c r="B80" s="128"/>
    </row>
    <row r="81" spans="1:2">
      <c r="A81" s="2" t="s">
        <v>91</v>
      </c>
      <c r="B81" s="129" t="s">
        <v>92</v>
      </c>
    </row>
    <row r="82" spans="1:2">
      <c r="A82" s="1"/>
      <c r="B82" s="128"/>
    </row>
    <row r="83" spans="1:2" ht="25.5">
      <c r="A83" s="3" t="s">
        <v>93</v>
      </c>
      <c r="B83" s="127" t="s">
        <v>94</v>
      </c>
    </row>
    <row r="84" spans="1:2" ht="38.25">
      <c r="A84" s="3" t="s">
        <v>95</v>
      </c>
      <c r="B84" s="127" t="s">
        <v>96</v>
      </c>
    </row>
    <row r="85" spans="1:2" ht="63.75">
      <c r="A85" s="4" t="s">
        <v>97</v>
      </c>
      <c r="B85" s="127" t="s">
        <v>98</v>
      </c>
    </row>
    <row r="86" spans="1:2">
      <c r="A86" s="4"/>
      <c r="B86" s="127"/>
    </row>
    <row r="87" spans="1:2">
      <c r="A87" s="2" t="s">
        <v>99</v>
      </c>
      <c r="B87" s="129" t="s">
        <v>100</v>
      </c>
    </row>
    <row r="88" spans="1:2">
      <c r="A88" s="1"/>
      <c r="B88" s="128"/>
    </row>
    <row r="89" spans="1:2" ht="25.5">
      <c r="A89" s="3" t="s">
        <v>101</v>
      </c>
      <c r="B89" s="127" t="s">
        <v>444</v>
      </c>
    </row>
    <row r="90" spans="1:2" ht="51">
      <c r="A90" s="3" t="s">
        <v>102</v>
      </c>
      <c r="B90" s="127" t="s">
        <v>1636</v>
      </c>
    </row>
    <row r="91" spans="1:2">
      <c r="A91" s="1"/>
      <c r="B91" s="128"/>
    </row>
    <row r="92" spans="1:2">
      <c r="A92" s="2" t="s">
        <v>103</v>
      </c>
      <c r="B92" s="129" t="s">
        <v>104</v>
      </c>
    </row>
    <row r="93" spans="1:2">
      <c r="A93" s="1"/>
      <c r="B93" s="128"/>
    </row>
    <row r="94" spans="1:2" ht="53.25" customHeight="1">
      <c r="A94" s="3" t="s">
        <v>105</v>
      </c>
      <c r="B94" s="127" t="s">
        <v>114</v>
      </c>
    </row>
    <row r="95" spans="1:2" ht="44.25" customHeight="1">
      <c r="A95" s="3" t="s">
        <v>106</v>
      </c>
      <c r="B95" s="127" t="s">
        <v>115</v>
      </c>
    </row>
    <row r="96" spans="1:2" ht="38.25">
      <c r="A96" s="3" t="s">
        <v>107</v>
      </c>
      <c r="B96" s="127" t="s">
        <v>116</v>
      </c>
    </row>
    <row r="97" spans="1:2" ht="89.25">
      <c r="A97" s="3" t="s">
        <v>108</v>
      </c>
      <c r="B97" s="127" t="s">
        <v>117</v>
      </c>
    </row>
    <row r="98" spans="1:2">
      <c r="B98" s="130"/>
    </row>
    <row r="99" spans="1:2">
      <c r="B99" s="130"/>
    </row>
    <row r="100" spans="1:2">
      <c r="B100" s="13" t="s">
        <v>118</v>
      </c>
    </row>
    <row r="101" spans="1:2">
      <c r="B101" s="14"/>
    </row>
    <row r="102" spans="1:2" ht="216.75">
      <c r="B102" s="127" t="s">
        <v>1668</v>
      </c>
    </row>
    <row r="103" spans="1:2">
      <c r="B103" s="130"/>
    </row>
    <row r="104" spans="1:2">
      <c r="B104" s="130"/>
    </row>
    <row r="105" spans="1:2">
      <c r="B105" s="131" t="s">
        <v>5</v>
      </c>
    </row>
    <row r="106" spans="1:2">
      <c r="B106" s="5"/>
    </row>
    <row r="107" spans="1:2">
      <c r="B107" s="132" t="s">
        <v>119</v>
      </c>
    </row>
    <row r="108" spans="1:2">
      <c r="B108" s="5"/>
    </row>
    <row r="109" spans="1:2" ht="25.5">
      <c r="B109" s="6" t="s">
        <v>297</v>
      </c>
    </row>
    <row r="110" spans="1:2" ht="38.25">
      <c r="B110" s="6" t="s">
        <v>120</v>
      </c>
    </row>
    <row r="111" spans="1:2">
      <c r="B111" s="5"/>
    </row>
    <row r="112" spans="1:2">
      <c r="B112" s="6" t="s">
        <v>121</v>
      </c>
    </row>
    <row r="113" spans="2:2">
      <c r="B113" s="6" t="s">
        <v>122</v>
      </c>
    </row>
    <row r="114" spans="2:2">
      <c r="B114" s="5"/>
    </row>
    <row r="115" spans="2:2">
      <c r="B115" s="6" t="s">
        <v>123</v>
      </c>
    </row>
    <row r="116" spans="2:2" ht="38.25">
      <c r="B116" s="6" t="s">
        <v>124</v>
      </c>
    </row>
    <row r="117" spans="2:2">
      <c r="B117" s="130"/>
    </row>
    <row r="118" spans="2:2">
      <c r="B118" s="133" t="s">
        <v>125</v>
      </c>
    </row>
    <row r="119" spans="2:2">
      <c r="B119" s="10"/>
    </row>
    <row r="120" spans="2:2" ht="51">
      <c r="B120" s="7" t="s">
        <v>1669</v>
      </c>
    </row>
    <row r="121" spans="2:2">
      <c r="B121" s="8"/>
    </row>
    <row r="122" spans="2:2" ht="25.5">
      <c r="B122" s="7" t="s">
        <v>330</v>
      </c>
    </row>
    <row r="123" spans="2:2" ht="38.25">
      <c r="B123" s="7" t="s">
        <v>126</v>
      </c>
    </row>
    <row r="124" spans="2:2" ht="25.5">
      <c r="B124" s="7" t="s">
        <v>1652</v>
      </c>
    </row>
    <row r="125" spans="2:2" ht="51">
      <c r="B125" s="7" t="s">
        <v>298</v>
      </c>
    </row>
    <row r="126" spans="2:2">
      <c r="B126" s="7"/>
    </row>
    <row r="127" spans="2:2">
      <c r="B127" s="7"/>
    </row>
    <row r="128" spans="2:2">
      <c r="B128" s="9" t="s">
        <v>127</v>
      </c>
    </row>
    <row r="129" spans="2:2">
      <c r="B129" s="9"/>
    </row>
    <row r="130" spans="2:2" ht="38.25">
      <c r="B130" s="7" t="s">
        <v>128</v>
      </c>
    </row>
    <row r="131" spans="2:2">
      <c r="B131" s="7"/>
    </row>
    <row r="132" spans="2:2" ht="51">
      <c r="B132" s="7" t="s">
        <v>1670</v>
      </c>
    </row>
    <row r="133" spans="2:2" ht="38.25">
      <c r="B133" s="7" t="s">
        <v>129</v>
      </c>
    </row>
    <row r="134" spans="2:2">
      <c r="B134" s="7"/>
    </row>
    <row r="135" spans="2:2" ht="31.5" customHeight="1">
      <c r="B135" s="7" t="s">
        <v>1671</v>
      </c>
    </row>
    <row r="136" spans="2:2" ht="25.5">
      <c r="B136" s="7" t="s">
        <v>130</v>
      </c>
    </row>
    <row r="137" spans="2:2" ht="25.5">
      <c r="B137" s="7" t="s">
        <v>131</v>
      </c>
    </row>
    <row r="138" spans="2:2" ht="25.5">
      <c r="B138" s="7" t="s">
        <v>132</v>
      </c>
    </row>
    <row r="139" spans="2:2" ht="51">
      <c r="B139" s="7" t="s">
        <v>133</v>
      </c>
    </row>
    <row r="140" spans="2:2">
      <c r="B140" s="7"/>
    </row>
    <row r="141" spans="2:2" ht="25.5">
      <c r="B141" s="7" t="s">
        <v>1672</v>
      </c>
    </row>
    <row r="142" spans="2:2" ht="28.5" customHeight="1">
      <c r="B142" s="7" t="s">
        <v>134</v>
      </c>
    </row>
    <row r="143" spans="2:2" ht="25.5">
      <c r="B143" s="7" t="s">
        <v>135</v>
      </c>
    </row>
    <row r="144" spans="2:2">
      <c r="B144" s="7"/>
    </row>
    <row r="145" spans="2:2">
      <c r="B145" s="9" t="s">
        <v>136</v>
      </c>
    </row>
    <row r="146" spans="2:2" ht="25.5">
      <c r="B146" s="7" t="s">
        <v>137</v>
      </c>
    </row>
    <row r="147" spans="2:2" ht="25.5">
      <c r="B147" s="7" t="s">
        <v>138</v>
      </c>
    </row>
    <row r="148" spans="2:2" ht="25.5">
      <c r="B148" s="7" t="s">
        <v>139</v>
      </c>
    </row>
    <row r="149" spans="2:2" ht="38.25">
      <c r="B149" s="7" t="s">
        <v>140</v>
      </c>
    </row>
    <row r="150" spans="2:2" ht="38.25">
      <c r="B150" s="7" t="s">
        <v>141</v>
      </c>
    </row>
    <row r="151" spans="2:2" ht="39">
      <c r="B151" s="10" t="s">
        <v>142</v>
      </c>
    </row>
    <row r="152" spans="2:2" ht="25.5">
      <c r="B152" s="7" t="s">
        <v>143</v>
      </c>
    </row>
    <row r="153" spans="2:2" ht="25.5">
      <c r="B153" s="7" t="s">
        <v>144</v>
      </c>
    </row>
    <row r="154" spans="2:2" ht="25.5">
      <c r="B154" s="7" t="s">
        <v>145</v>
      </c>
    </row>
    <row r="155" spans="2:2" ht="25.5">
      <c r="B155" s="7" t="s">
        <v>146</v>
      </c>
    </row>
    <row r="156" spans="2:2" ht="25.5">
      <c r="B156" s="7" t="s">
        <v>147</v>
      </c>
    </row>
    <row r="157" spans="2:2">
      <c r="B157" s="7" t="s">
        <v>148</v>
      </c>
    </row>
    <row r="158" spans="2:2" ht="25.5">
      <c r="B158" s="7" t="s">
        <v>149</v>
      </c>
    </row>
    <row r="159" spans="2:2" ht="25.5">
      <c r="B159" s="7" t="s">
        <v>150</v>
      </c>
    </row>
    <row r="160" spans="2:2" ht="25.5">
      <c r="B160" s="7" t="s">
        <v>151</v>
      </c>
    </row>
    <row r="161" spans="2:2" ht="25.5">
      <c r="B161" s="7" t="s">
        <v>152</v>
      </c>
    </row>
    <row r="162" spans="2:2" ht="38.25">
      <c r="B162" s="7" t="s">
        <v>153</v>
      </c>
    </row>
    <row r="163" spans="2:2">
      <c r="B163" s="7"/>
    </row>
    <row r="164" spans="2:2">
      <c r="B164" s="9" t="s">
        <v>154</v>
      </c>
    </row>
    <row r="165" spans="2:2" ht="25.5">
      <c r="B165" s="7" t="s">
        <v>155</v>
      </c>
    </row>
    <row r="166" spans="2:2">
      <c r="B166" s="7" t="s">
        <v>156</v>
      </c>
    </row>
    <row r="167" spans="2:2" ht="38.25">
      <c r="B167" s="7" t="s">
        <v>157</v>
      </c>
    </row>
    <row r="168" spans="2:2" ht="38.25">
      <c r="B168" s="7" t="s">
        <v>158</v>
      </c>
    </row>
    <row r="169" spans="2:2" ht="25.5">
      <c r="B169" s="7" t="s">
        <v>159</v>
      </c>
    </row>
    <row r="170" spans="2:2" ht="30.75" customHeight="1">
      <c r="B170" s="7" t="s">
        <v>160</v>
      </c>
    </row>
    <row r="171" spans="2:2">
      <c r="B171" s="7" t="s">
        <v>161</v>
      </c>
    </row>
    <row r="172" spans="2:2" ht="51">
      <c r="B172" s="7" t="s">
        <v>162</v>
      </c>
    </row>
    <row r="173" spans="2:2" ht="25.5">
      <c r="B173" s="7" t="s">
        <v>163</v>
      </c>
    </row>
    <row r="174" spans="2:2">
      <c r="B174" s="7" t="s">
        <v>164</v>
      </c>
    </row>
    <row r="175" spans="2:2" ht="25.5">
      <c r="B175" s="134" t="s">
        <v>165</v>
      </c>
    </row>
    <row r="176" spans="2:2" ht="25.5">
      <c r="B176" s="7" t="s">
        <v>166</v>
      </c>
    </row>
    <row r="177" spans="2:2">
      <c r="B177" s="7" t="s">
        <v>167</v>
      </c>
    </row>
    <row r="178" spans="2:2" ht="25.5">
      <c r="B178" s="7" t="s">
        <v>168</v>
      </c>
    </row>
    <row r="179" spans="2:2" ht="25.5">
      <c r="B179" s="7" t="s">
        <v>169</v>
      </c>
    </row>
    <row r="180" spans="2:2" ht="25.5">
      <c r="B180" s="7" t="s">
        <v>170</v>
      </c>
    </row>
    <row r="181" spans="2:2" ht="25.5">
      <c r="B181" s="7" t="s">
        <v>171</v>
      </c>
    </row>
    <row r="182" spans="2:2">
      <c r="B182" s="7" t="s">
        <v>172</v>
      </c>
    </row>
    <row r="183" spans="2:2" ht="25.5">
      <c r="B183" s="7" t="s">
        <v>173</v>
      </c>
    </row>
    <row r="184" spans="2:2">
      <c r="B184" s="7"/>
    </row>
    <row r="185" spans="2:2">
      <c r="B185" s="7"/>
    </row>
    <row r="186" spans="2:2">
      <c r="B186" s="7"/>
    </row>
    <row r="187" spans="2:2">
      <c r="B187" s="7"/>
    </row>
    <row r="188" spans="2:2">
      <c r="B188" s="9" t="s">
        <v>174</v>
      </c>
    </row>
    <row r="189" spans="2:2" ht="25.5">
      <c r="B189" s="7" t="s">
        <v>175</v>
      </c>
    </row>
    <row r="190" spans="2:2" ht="25.5">
      <c r="B190" s="7" t="s">
        <v>1638</v>
      </c>
    </row>
    <row r="191" spans="2:2">
      <c r="B191" s="7"/>
    </row>
    <row r="192" spans="2:2" ht="38.25">
      <c r="B192" s="7" t="s">
        <v>1673</v>
      </c>
    </row>
    <row r="193" spans="2:2" ht="25.5">
      <c r="B193" s="7" t="s">
        <v>176</v>
      </c>
    </row>
    <row r="194" spans="2:2" ht="25.5">
      <c r="B194" s="7" t="s">
        <v>177</v>
      </c>
    </row>
    <row r="195" spans="2:2" ht="38.25">
      <c r="B195" s="7" t="s">
        <v>1653</v>
      </c>
    </row>
    <row r="196" spans="2:2" ht="25.5">
      <c r="B196" s="7" t="s">
        <v>299</v>
      </c>
    </row>
    <row r="197" spans="2:2">
      <c r="B197" s="7" t="s">
        <v>178</v>
      </c>
    </row>
    <row r="198" spans="2:2" ht="25.5">
      <c r="B198" s="7" t="s">
        <v>1654</v>
      </c>
    </row>
    <row r="199" spans="2:2">
      <c r="B199" s="7" t="s">
        <v>179</v>
      </c>
    </row>
    <row r="200" spans="2:2">
      <c r="B200" s="7" t="s">
        <v>180</v>
      </c>
    </row>
    <row r="201" spans="2:2" ht="38.25">
      <c r="B201" s="7" t="s">
        <v>181</v>
      </c>
    </row>
    <row r="202" spans="2:2" ht="25.5">
      <c r="B202" s="7" t="s">
        <v>182</v>
      </c>
    </row>
    <row r="203" spans="2:2" ht="25.5">
      <c r="B203" s="7" t="s">
        <v>183</v>
      </c>
    </row>
    <row r="204" spans="2:2" ht="25.5">
      <c r="B204" s="7" t="s">
        <v>184</v>
      </c>
    </row>
    <row r="205" spans="2:2">
      <c r="B205" s="7"/>
    </row>
    <row r="206" spans="2:2" ht="38.25">
      <c r="B206" s="7" t="s">
        <v>185</v>
      </c>
    </row>
    <row r="207" spans="2:2">
      <c r="B207" s="7" t="s">
        <v>186</v>
      </c>
    </row>
    <row r="208" spans="2:2">
      <c r="B208" s="7" t="s">
        <v>187</v>
      </c>
    </row>
    <row r="209" spans="2:2" ht="25.5">
      <c r="B209" s="7" t="s">
        <v>188</v>
      </c>
    </row>
    <row r="210" spans="2:2" ht="25.5">
      <c r="B210" s="7" t="s">
        <v>189</v>
      </c>
    </row>
    <row r="211" spans="2:2" ht="25.5">
      <c r="B211" s="7" t="s">
        <v>190</v>
      </c>
    </row>
    <row r="212" spans="2:2" ht="25.5">
      <c r="B212" s="7" t="s">
        <v>191</v>
      </c>
    </row>
    <row r="213" spans="2:2" ht="31.5" customHeight="1">
      <c r="B213" s="7" t="s">
        <v>192</v>
      </c>
    </row>
    <row r="214" spans="2:2" ht="30" customHeight="1">
      <c r="B214" s="7" t="s">
        <v>193</v>
      </c>
    </row>
    <row r="215" spans="2:2" ht="51">
      <c r="B215" s="7" t="s">
        <v>194</v>
      </c>
    </row>
    <row r="216" spans="2:2" ht="38.25">
      <c r="B216" s="7" t="s">
        <v>195</v>
      </c>
    </row>
    <row r="217" spans="2:2" ht="25.5">
      <c r="B217" s="7" t="s">
        <v>196</v>
      </c>
    </row>
    <row r="218" spans="2:2" ht="38.25">
      <c r="B218" s="7" t="s">
        <v>197</v>
      </c>
    </row>
    <row r="219" spans="2:2" ht="25.5">
      <c r="B219" s="7" t="s">
        <v>264</v>
      </c>
    </row>
    <row r="220" spans="2:2" ht="25.5">
      <c r="B220" s="7" t="s">
        <v>198</v>
      </c>
    </row>
    <row r="221" spans="2:2">
      <c r="B221" s="7"/>
    </row>
    <row r="222" spans="2:2">
      <c r="B222" s="7" t="s">
        <v>199</v>
      </c>
    </row>
    <row r="223" spans="2:2">
      <c r="B223" s="7" t="s">
        <v>200</v>
      </c>
    </row>
    <row r="224" spans="2:2">
      <c r="B224" s="7" t="s">
        <v>201</v>
      </c>
    </row>
    <row r="225" spans="2:2">
      <c r="B225" s="7" t="s">
        <v>202</v>
      </c>
    </row>
    <row r="226" spans="2:2">
      <c r="B226" s="7" t="s">
        <v>203</v>
      </c>
    </row>
    <row r="227" spans="2:2">
      <c r="B227" s="7" t="s">
        <v>204</v>
      </c>
    </row>
    <row r="228" spans="2:2">
      <c r="B228" s="7" t="s">
        <v>205</v>
      </c>
    </row>
    <row r="229" spans="2:2" ht="25.5">
      <c r="B229" s="7" t="s">
        <v>206</v>
      </c>
    </row>
    <row r="230" spans="2:2">
      <c r="B230" s="7" t="s">
        <v>207</v>
      </c>
    </row>
    <row r="231" spans="2:2" ht="25.5">
      <c r="B231" s="7" t="s">
        <v>208</v>
      </c>
    </row>
    <row r="232" spans="2:2">
      <c r="B232" s="7" t="s">
        <v>209</v>
      </c>
    </row>
    <row r="233" spans="2:2">
      <c r="B233" s="7" t="s">
        <v>210</v>
      </c>
    </row>
    <row r="234" spans="2:2">
      <c r="B234" s="7" t="s">
        <v>211</v>
      </c>
    </row>
    <row r="235" spans="2:2">
      <c r="B235" s="7" t="s">
        <v>212</v>
      </c>
    </row>
    <row r="236" spans="2:2">
      <c r="B236" s="7" t="s">
        <v>213</v>
      </c>
    </row>
    <row r="237" spans="2:2">
      <c r="B237" s="7" t="s">
        <v>214</v>
      </c>
    </row>
    <row r="238" spans="2:2">
      <c r="B238" s="7" t="s">
        <v>215</v>
      </c>
    </row>
    <row r="239" spans="2:2">
      <c r="B239" s="7" t="s">
        <v>216</v>
      </c>
    </row>
    <row r="240" spans="2:2">
      <c r="B240" s="7" t="s">
        <v>217</v>
      </c>
    </row>
    <row r="241" spans="2:2">
      <c r="B241" s="7" t="s">
        <v>218</v>
      </c>
    </row>
    <row r="242" spans="2:2">
      <c r="B242" s="7" t="s">
        <v>219</v>
      </c>
    </row>
    <row r="243" spans="2:2">
      <c r="B243" s="7" t="s">
        <v>1804</v>
      </c>
    </row>
    <row r="244" spans="2:2" ht="25.5">
      <c r="B244" s="7" t="s">
        <v>220</v>
      </c>
    </row>
    <row r="245" spans="2:2">
      <c r="B245" s="7"/>
    </row>
    <row r="246" spans="2:2" ht="38.25">
      <c r="B246" s="7" t="s">
        <v>221</v>
      </c>
    </row>
    <row r="247" spans="2:2" ht="25.5">
      <c r="B247" s="7" t="s">
        <v>222</v>
      </c>
    </row>
    <row r="248" spans="2:2">
      <c r="B248" s="7" t="s">
        <v>223</v>
      </c>
    </row>
    <row r="249" spans="2:2" ht="25.5">
      <c r="B249" s="7" t="s">
        <v>224</v>
      </c>
    </row>
    <row r="250" spans="2:2" ht="25.5">
      <c r="B250" s="7" t="s">
        <v>225</v>
      </c>
    </row>
    <row r="251" spans="2:2">
      <c r="B251" s="7" t="s">
        <v>226</v>
      </c>
    </row>
    <row r="252" spans="2:2" ht="25.5">
      <c r="B252" s="7" t="s">
        <v>227</v>
      </c>
    </row>
    <row r="253" spans="2:2" ht="25.5">
      <c r="B253" s="7" t="s">
        <v>228</v>
      </c>
    </row>
    <row r="254" spans="2:2">
      <c r="B254" s="7" t="s">
        <v>229</v>
      </c>
    </row>
    <row r="255" spans="2:2">
      <c r="B255" s="10" t="s">
        <v>230</v>
      </c>
    </row>
    <row r="256" spans="2:2">
      <c r="B256" s="7"/>
    </row>
    <row r="257" spans="2:2" ht="38.25">
      <c r="B257" s="7" t="s">
        <v>231</v>
      </c>
    </row>
    <row r="258" spans="2:2">
      <c r="B258" s="10"/>
    </row>
    <row r="259" spans="2:2">
      <c r="B259" s="7" t="s">
        <v>31</v>
      </c>
    </row>
    <row r="260" spans="2:2">
      <c r="B260" s="10"/>
    </row>
    <row r="261" spans="2:2" ht="38.25">
      <c r="B261" s="7" t="s">
        <v>300</v>
      </c>
    </row>
    <row r="262" spans="2:2">
      <c r="B262" s="10"/>
    </row>
    <row r="263" spans="2:2">
      <c r="B263" s="7" t="s">
        <v>232</v>
      </c>
    </row>
    <row r="264" spans="2:2">
      <c r="B264" s="10"/>
    </row>
    <row r="265" spans="2:2">
      <c r="B265" s="7" t="s">
        <v>233</v>
      </c>
    </row>
    <row r="266" spans="2:2">
      <c r="B266" s="7" t="s">
        <v>234</v>
      </c>
    </row>
    <row r="267" spans="2:2">
      <c r="B267" s="7" t="s">
        <v>235</v>
      </c>
    </row>
    <row r="268" spans="2:2">
      <c r="B268" s="7" t="s">
        <v>236</v>
      </c>
    </row>
    <row r="269" spans="2:2">
      <c r="B269" s="7" t="s">
        <v>1674</v>
      </c>
    </row>
    <row r="270" spans="2:2">
      <c r="B270" s="10"/>
    </row>
    <row r="271" spans="2:2">
      <c r="B271" s="7" t="s">
        <v>237</v>
      </c>
    </row>
    <row r="272" spans="2:2">
      <c r="B272" s="7"/>
    </row>
    <row r="273" spans="2:2">
      <c r="B273" s="7"/>
    </row>
    <row r="274" spans="2:2" ht="38.25">
      <c r="B274" s="7" t="s">
        <v>1655</v>
      </c>
    </row>
    <row r="275" spans="2:2" ht="25.5">
      <c r="B275" s="7" t="s">
        <v>238</v>
      </c>
    </row>
    <row r="276" spans="2:2" ht="25.5">
      <c r="B276" s="7" t="s">
        <v>239</v>
      </c>
    </row>
    <row r="277" spans="2:2" ht="25.5">
      <c r="B277" s="7" t="s">
        <v>240</v>
      </c>
    </row>
    <row r="278" spans="2:2">
      <c r="B278" s="7" t="s">
        <v>241</v>
      </c>
    </row>
    <row r="279" spans="2:2" ht="63.75">
      <c r="B279" s="7" t="s">
        <v>242</v>
      </c>
    </row>
    <row r="280" spans="2:2" ht="25.5">
      <c r="B280" s="7" t="s">
        <v>1675</v>
      </c>
    </row>
    <row r="281" spans="2:2" ht="25.5">
      <c r="B281" s="7" t="s">
        <v>243</v>
      </c>
    </row>
    <row r="282" spans="2:2" ht="25.5">
      <c r="B282" s="7" t="s">
        <v>244</v>
      </c>
    </row>
    <row r="283" spans="2:2" ht="25.5">
      <c r="B283" s="7" t="s">
        <v>245</v>
      </c>
    </row>
    <row r="284" spans="2:2">
      <c r="B284" s="7" t="s">
        <v>246</v>
      </c>
    </row>
    <row r="285" spans="2:2" ht="25.5">
      <c r="B285" s="7" t="s">
        <v>247</v>
      </c>
    </row>
    <row r="286" spans="2:2" ht="25.5">
      <c r="B286" s="7" t="s">
        <v>248</v>
      </c>
    </row>
    <row r="287" spans="2:2" ht="25.5">
      <c r="B287" s="7" t="s">
        <v>249</v>
      </c>
    </row>
    <row r="288" spans="2:2">
      <c r="B288" s="7" t="s">
        <v>250</v>
      </c>
    </row>
    <row r="289" spans="2:2" ht="25.5">
      <c r="B289" s="7" t="s">
        <v>251</v>
      </c>
    </row>
    <row r="290" spans="2:2" ht="38.25">
      <c r="B290" s="7" t="s">
        <v>252</v>
      </c>
    </row>
    <row r="291" spans="2:2" ht="38.25">
      <c r="B291" s="7" t="s">
        <v>253</v>
      </c>
    </row>
    <row r="292" spans="2:2" ht="25.5">
      <c r="B292" s="7" t="s">
        <v>254</v>
      </c>
    </row>
    <row r="293" spans="2:2">
      <c r="B293" s="7" t="s">
        <v>255</v>
      </c>
    </row>
    <row r="294" spans="2:2">
      <c r="B294" s="7" t="s">
        <v>256</v>
      </c>
    </row>
    <row r="295" spans="2:2">
      <c r="B295" s="7" t="s">
        <v>257</v>
      </c>
    </row>
    <row r="296" spans="2:2">
      <c r="B296" s="7" t="s">
        <v>258</v>
      </c>
    </row>
    <row r="297" spans="2:2" ht="25.5">
      <c r="B297" s="7" t="s">
        <v>259</v>
      </c>
    </row>
    <row r="298" spans="2:2" ht="25.5">
      <c r="B298" s="7" t="s">
        <v>260</v>
      </c>
    </row>
    <row r="299" spans="2:2" ht="25.5">
      <c r="B299" s="7" t="s">
        <v>261</v>
      </c>
    </row>
    <row r="300" spans="2:2" ht="25.5">
      <c r="B300" s="7" t="s">
        <v>262</v>
      </c>
    </row>
    <row r="301" spans="2:2" ht="25.5">
      <c r="B301" s="7" t="s">
        <v>263</v>
      </c>
    </row>
    <row r="302" spans="2:2">
      <c r="B302" s="10"/>
    </row>
    <row r="303" spans="2:2">
      <c r="B303" s="7"/>
    </row>
    <row r="304" spans="2:2">
      <c r="B304" s="135" t="s">
        <v>15</v>
      </c>
    </row>
    <row r="305" spans="2:2">
      <c r="B305" s="136"/>
    </row>
    <row r="306" spans="2:2" ht="38.25">
      <c r="B306" s="136" t="s">
        <v>292</v>
      </c>
    </row>
    <row r="307" spans="2:2" ht="25.5">
      <c r="B307" s="136" t="s">
        <v>293</v>
      </c>
    </row>
    <row r="308" spans="2:2" ht="25.5">
      <c r="B308" s="136" t="s">
        <v>294</v>
      </c>
    </row>
    <row r="309" spans="2:2" ht="25.5">
      <c r="B309" s="136" t="s">
        <v>295</v>
      </c>
    </row>
    <row r="310" spans="2:2" ht="33" customHeight="1">
      <c r="B310" s="136" t="s">
        <v>1676</v>
      </c>
    </row>
    <row r="311" spans="2:2" ht="38.25">
      <c r="B311" s="136" t="s">
        <v>296</v>
      </c>
    </row>
    <row r="312" spans="2:2">
      <c r="B312" s="127"/>
    </row>
    <row r="313" spans="2:2">
      <c r="B313" s="130"/>
    </row>
    <row r="314" spans="2:2">
      <c r="B314" s="135" t="s">
        <v>19</v>
      </c>
    </row>
    <row r="315" spans="2:2">
      <c r="B315" s="137"/>
    </row>
    <row r="316" spans="2:2" ht="25.5">
      <c r="B316" s="138" t="s">
        <v>265</v>
      </c>
    </row>
    <row r="317" spans="2:2" ht="25.5">
      <c r="B317" s="136" t="s">
        <v>266</v>
      </c>
    </row>
    <row r="318" spans="2:2">
      <c r="B318" s="136" t="s">
        <v>267</v>
      </c>
    </row>
    <row r="319" spans="2:2" ht="25.5">
      <c r="B319" s="136" t="s">
        <v>1656</v>
      </c>
    </row>
    <row r="320" spans="2:2">
      <c r="B320" s="136" t="s">
        <v>268</v>
      </c>
    </row>
    <row r="321" spans="2:2" ht="79.5" customHeight="1">
      <c r="B321" s="451" t="s">
        <v>1822</v>
      </c>
    </row>
    <row r="322" spans="2:2" ht="38.25">
      <c r="B322" s="136" t="s">
        <v>1817</v>
      </c>
    </row>
    <row r="323" spans="2:2" ht="38.25">
      <c r="B323" s="136" t="s">
        <v>269</v>
      </c>
    </row>
    <row r="324" spans="2:2" ht="76.5">
      <c r="B324" s="136" t="s">
        <v>270</v>
      </c>
    </row>
    <row r="325" spans="2:2" ht="25.5">
      <c r="B325" s="136" t="s">
        <v>271</v>
      </c>
    </row>
    <row r="326" spans="2:2">
      <c r="B326" s="136" t="s">
        <v>1677</v>
      </c>
    </row>
    <row r="327" spans="2:2" ht="25.5">
      <c r="B327" s="136" t="s">
        <v>272</v>
      </c>
    </row>
    <row r="328" spans="2:2">
      <c r="B328" s="136" t="s">
        <v>273</v>
      </c>
    </row>
    <row r="329" spans="2:2">
      <c r="B329" s="130"/>
    </row>
    <row r="330" spans="2:2">
      <c r="B330" s="136" t="s">
        <v>274</v>
      </c>
    </row>
    <row r="331" spans="2:2" ht="38.25">
      <c r="B331" s="136" t="s">
        <v>1678</v>
      </c>
    </row>
    <row r="332" spans="2:2" ht="51">
      <c r="B332" s="136" t="s">
        <v>1679</v>
      </c>
    </row>
    <row r="333" spans="2:2" ht="38.25">
      <c r="B333" s="136" t="s">
        <v>1680</v>
      </c>
    </row>
    <row r="334" spans="2:2" ht="51">
      <c r="B334" s="136" t="s">
        <v>1681</v>
      </c>
    </row>
    <row r="335" spans="2:2">
      <c r="B335" s="130"/>
    </row>
    <row r="336" spans="2:2">
      <c r="B336" s="130"/>
    </row>
    <row r="337" spans="2:2">
      <c r="B337" s="130"/>
    </row>
    <row r="338" spans="2:2">
      <c r="B338" s="136" t="s">
        <v>275</v>
      </c>
    </row>
    <row r="339" spans="2:2" ht="25.5">
      <c r="B339" s="136" t="s">
        <v>1682</v>
      </c>
    </row>
    <row r="340" spans="2:2" ht="25.5">
      <c r="B340" s="136" t="s">
        <v>1683</v>
      </c>
    </row>
    <row r="341" spans="2:2">
      <c r="B341" s="136" t="s">
        <v>276</v>
      </c>
    </row>
    <row r="342" spans="2:2">
      <c r="B342" s="136" t="s">
        <v>277</v>
      </c>
    </row>
    <row r="343" spans="2:2" ht="38.25">
      <c r="B343" s="136" t="s">
        <v>1684</v>
      </c>
    </row>
    <row r="344" spans="2:2">
      <c r="B344" s="136" t="s">
        <v>276</v>
      </c>
    </row>
    <row r="345" spans="2:2">
      <c r="B345" s="136" t="s">
        <v>278</v>
      </c>
    </row>
    <row r="346" spans="2:2" ht="25.5">
      <c r="B346" s="136" t="s">
        <v>1685</v>
      </c>
    </row>
    <row r="347" spans="2:2">
      <c r="B347" s="136" t="s">
        <v>276</v>
      </c>
    </row>
    <row r="348" spans="2:2">
      <c r="B348" s="136" t="s">
        <v>279</v>
      </c>
    </row>
    <row r="349" spans="2:2" ht="25.5">
      <c r="B349" s="136" t="s">
        <v>1686</v>
      </c>
    </row>
    <row r="350" spans="2:2" ht="25.5">
      <c r="B350" s="136" t="s">
        <v>1687</v>
      </c>
    </row>
    <row r="351" spans="2:2" ht="25.5">
      <c r="B351" s="136" t="s">
        <v>1688</v>
      </c>
    </row>
    <row r="352" spans="2:2" ht="51">
      <c r="B352" s="136" t="s">
        <v>1689</v>
      </c>
    </row>
    <row r="353" spans="2:9" ht="25.5">
      <c r="B353" s="136" t="s">
        <v>1690</v>
      </c>
    </row>
    <row r="354" spans="2:9" ht="51">
      <c r="B354" s="136" t="s">
        <v>1657</v>
      </c>
    </row>
    <row r="355" spans="2:9" ht="76.5">
      <c r="B355" s="136" t="s">
        <v>1691</v>
      </c>
    </row>
    <row r="356" spans="2:9" ht="114.75">
      <c r="B356" s="136" t="s">
        <v>1658</v>
      </c>
    </row>
    <row r="357" spans="2:9">
      <c r="B357" s="136" t="s">
        <v>276</v>
      </c>
    </row>
    <row r="358" spans="2:9" ht="25.5">
      <c r="B358" s="136" t="s">
        <v>280</v>
      </c>
      <c r="C358" s="11"/>
      <c r="D358" s="11"/>
      <c r="E358" s="11"/>
      <c r="F358" s="11"/>
      <c r="G358" s="11"/>
      <c r="H358" s="11"/>
      <c r="I358" s="11"/>
    </row>
    <row r="359" spans="2:9">
      <c r="B359" s="136" t="s">
        <v>446</v>
      </c>
      <c r="C359" s="11" t="s">
        <v>281</v>
      </c>
      <c r="D359" s="11" t="s">
        <v>276</v>
      </c>
      <c r="E359" s="11"/>
      <c r="F359" s="11"/>
      <c r="G359" s="11"/>
      <c r="H359" s="11"/>
      <c r="I359" s="11"/>
    </row>
    <row r="360" spans="2:9" ht="76.5">
      <c r="B360" s="136" t="s">
        <v>447</v>
      </c>
      <c r="C360" s="11" t="s">
        <v>282</v>
      </c>
      <c r="D360" s="11" t="s">
        <v>276</v>
      </c>
      <c r="E360" s="11"/>
      <c r="F360" s="11"/>
      <c r="G360" s="11"/>
      <c r="H360" s="11"/>
      <c r="I360" s="11"/>
    </row>
    <row r="361" spans="2:9">
      <c r="B361" s="127" t="s">
        <v>291</v>
      </c>
      <c r="C361" s="11"/>
      <c r="D361" s="11"/>
      <c r="E361" s="11"/>
      <c r="F361" s="11"/>
      <c r="G361" s="11"/>
      <c r="H361" s="11"/>
      <c r="I361" s="11"/>
    </row>
    <row r="362" spans="2:9">
      <c r="B362" s="136" t="s">
        <v>276</v>
      </c>
      <c r="C362" s="11"/>
      <c r="D362" s="11"/>
      <c r="E362" s="11"/>
      <c r="F362" s="11"/>
      <c r="G362" s="11"/>
      <c r="H362" s="11"/>
      <c r="I362" s="11"/>
    </row>
    <row r="363" spans="2:9">
      <c r="B363" s="136" t="s">
        <v>448</v>
      </c>
      <c r="C363" s="11" t="s">
        <v>283</v>
      </c>
      <c r="D363" s="11"/>
      <c r="E363" s="11"/>
      <c r="F363" s="11"/>
      <c r="G363" s="11"/>
      <c r="H363" s="11"/>
      <c r="I363" s="11"/>
    </row>
    <row r="364" spans="2:9" ht="89.25">
      <c r="B364" s="136" t="s">
        <v>284</v>
      </c>
    </row>
    <row r="365" spans="2:9">
      <c r="B365" s="136" t="s">
        <v>276</v>
      </c>
    </row>
    <row r="366" spans="2:9">
      <c r="B366" s="136" t="s">
        <v>285</v>
      </c>
    </row>
    <row r="367" spans="2:9" ht="51">
      <c r="B367" s="136" t="s">
        <v>1692</v>
      </c>
      <c r="C367" s="11"/>
    </row>
    <row r="368" spans="2:9">
      <c r="B368" s="136" t="s">
        <v>276</v>
      </c>
      <c r="C368" s="11"/>
    </row>
    <row r="369" spans="2:5" ht="25.5">
      <c r="B369" s="136" t="s">
        <v>1693</v>
      </c>
      <c r="C369" s="11"/>
    </row>
    <row r="370" spans="2:5" ht="15.75">
      <c r="B370" s="136" t="s">
        <v>449</v>
      </c>
      <c r="C370" s="11" t="s">
        <v>286</v>
      </c>
      <c r="D370" s="12"/>
      <c r="E370" s="12"/>
    </row>
    <row r="371" spans="2:5" ht="15.75">
      <c r="B371" s="136" t="s">
        <v>450</v>
      </c>
      <c r="C371" s="11" t="s">
        <v>287</v>
      </c>
      <c r="D371" s="12"/>
    </row>
    <row r="372" spans="2:5">
      <c r="B372" s="136" t="s">
        <v>276</v>
      </c>
      <c r="C372" s="11"/>
    </row>
    <row r="373" spans="2:5">
      <c r="B373" s="136" t="s">
        <v>288</v>
      </c>
      <c r="C373" s="11"/>
    </row>
    <row r="374" spans="2:5">
      <c r="B374" s="136" t="s">
        <v>451</v>
      </c>
    </row>
    <row r="375" spans="2:5" ht="25.5">
      <c r="B375" s="136" t="s">
        <v>452</v>
      </c>
    </row>
    <row r="376" spans="2:5">
      <c r="B376" s="136" t="s">
        <v>453</v>
      </c>
    </row>
    <row r="377" spans="2:5">
      <c r="B377" s="136" t="s">
        <v>454</v>
      </c>
    </row>
    <row r="378" spans="2:5">
      <c r="B378" s="136" t="s">
        <v>276</v>
      </c>
    </row>
    <row r="379" spans="2:5" ht="38.25">
      <c r="B379" s="136" t="s">
        <v>289</v>
      </c>
    </row>
    <row r="380" spans="2:5" ht="25.5">
      <c r="B380" s="136" t="s">
        <v>290</v>
      </c>
    </row>
    <row r="381" spans="2:5" ht="38.25">
      <c r="B381" s="136" t="s">
        <v>445</v>
      </c>
    </row>
    <row r="382" spans="2:5" ht="25.5">
      <c r="B382" s="136" t="s">
        <v>455</v>
      </c>
    </row>
    <row r="383" spans="2:5" ht="25.5">
      <c r="B383" s="136" t="s">
        <v>456</v>
      </c>
    </row>
    <row r="384" spans="2:5" ht="30" customHeight="1">
      <c r="B384" s="136" t="s">
        <v>457</v>
      </c>
    </row>
    <row r="385" spans="2:2" ht="28.5" customHeight="1">
      <c r="B385" s="136" t="s">
        <v>458</v>
      </c>
    </row>
    <row r="386" spans="2:2" ht="30.75" customHeight="1">
      <c r="B386" s="136" t="s">
        <v>459</v>
      </c>
    </row>
    <row r="387" spans="2:2" ht="38.25">
      <c r="B387" s="136" t="s">
        <v>460</v>
      </c>
    </row>
    <row r="388" spans="2:2" ht="51">
      <c r="B388" s="136" t="s">
        <v>461</v>
      </c>
    </row>
    <row r="389" spans="2:2" ht="76.5">
      <c r="B389" s="136" t="s">
        <v>462</v>
      </c>
    </row>
    <row r="390" spans="2:2">
      <c r="B390" s="11"/>
    </row>
    <row r="391" spans="2:2">
      <c r="B391" s="11"/>
    </row>
    <row r="392" spans="2:2">
      <c r="B392" s="11"/>
    </row>
    <row r="393" spans="2:2">
      <c r="B393" s="11"/>
    </row>
    <row r="394" spans="2:2">
      <c r="B394" s="11"/>
    </row>
    <row r="395" spans="2:2">
      <c r="B395" s="11"/>
    </row>
  </sheetData>
  <mergeCells count="1">
    <mergeCell ref="B1:B2"/>
  </mergeCells>
  <pageMargins left="0.9055118110236221" right="0.51181102362204722" top="0.35433070866141736" bottom="0.35433070866141736" header="0.31496062992125984" footer="0.31496062992125984"/>
  <pageSetup paperSize="9" fitToHeight="0" orientation="portrait" r:id="rId1"/>
  <headerFooter>
    <oddFooter>Stranica &amp;P od &amp;N</oddFooter>
  </headerFooter>
  <rowBreaks count="1" manualBreakCount="1">
    <brk id="99"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2"/>
  <sheetViews>
    <sheetView view="pageBreakPreview" zoomScale="150" zoomScaleNormal="70" zoomScaleSheetLayoutView="150" workbookViewId="0">
      <selection activeCell="B612" sqref="B612"/>
    </sheetView>
  </sheetViews>
  <sheetFormatPr defaultColWidth="8.5703125" defaultRowHeight="16.5"/>
  <cols>
    <col min="1" max="1" width="6.140625" style="26" customWidth="1"/>
    <col min="2" max="2" width="53.140625" style="15" customWidth="1"/>
    <col min="3" max="3" width="8" style="92" customWidth="1"/>
    <col min="4" max="4" width="9.42578125" style="92" bestFit="1" customWidth="1"/>
    <col min="5" max="5" width="12.28515625" style="15" bestFit="1" customWidth="1"/>
    <col min="6" max="6" width="13.140625" style="22" customWidth="1"/>
    <col min="7" max="7" width="15" style="15" customWidth="1"/>
    <col min="8" max="8" width="13.42578125" style="15" customWidth="1"/>
    <col min="9" max="9" width="12.7109375" style="15" customWidth="1"/>
    <col min="10" max="12" width="8.5703125" style="15"/>
    <col min="13" max="13" width="8.42578125" style="15" customWidth="1"/>
    <col min="14" max="16384" width="8.5703125" style="15"/>
  </cols>
  <sheetData>
    <row r="1" spans="1:7">
      <c r="A1" s="30"/>
      <c r="B1" s="152" t="s">
        <v>930</v>
      </c>
      <c r="C1" s="44"/>
      <c r="D1" s="44"/>
      <c r="E1" s="31"/>
      <c r="F1" s="32"/>
    </row>
    <row r="2" spans="1:7" ht="17.25" thickBot="1">
      <c r="A2" s="37" t="s">
        <v>337</v>
      </c>
      <c r="B2" s="38" t="s">
        <v>331</v>
      </c>
      <c r="C2" s="40" t="s">
        <v>0</v>
      </c>
      <c r="D2" s="39" t="s">
        <v>1</v>
      </c>
      <c r="E2" s="40" t="s">
        <v>2</v>
      </c>
      <c r="F2" s="41" t="s">
        <v>3</v>
      </c>
    </row>
    <row r="3" spans="1:7" ht="17.25" thickTop="1">
      <c r="A3" s="193"/>
      <c r="B3" s="42"/>
      <c r="C3" s="35"/>
      <c r="D3" s="34"/>
      <c r="E3" s="35"/>
      <c r="F3" s="36"/>
    </row>
    <row r="4" spans="1:7">
      <c r="A4" s="193"/>
      <c r="B4" s="42" t="s">
        <v>921</v>
      </c>
      <c r="C4" s="35"/>
      <c r="D4" s="34"/>
      <c r="E4" s="35"/>
      <c r="F4" s="36"/>
    </row>
    <row r="5" spans="1:7">
      <c r="A5" s="193"/>
      <c r="B5" s="42" t="s">
        <v>922</v>
      </c>
      <c r="C5" s="35"/>
      <c r="D5" s="34"/>
      <c r="E5" s="35"/>
      <c r="F5" s="36"/>
    </row>
    <row r="6" spans="1:7" ht="17.25" thickBot="1">
      <c r="A6" s="194"/>
      <c r="B6" s="426" t="s">
        <v>923</v>
      </c>
      <c r="C6" s="195"/>
      <c r="D6" s="196"/>
      <c r="E6" s="195"/>
      <c r="F6" s="197"/>
    </row>
    <row r="7" spans="1:7">
      <c r="A7" s="30"/>
      <c r="B7" s="31"/>
      <c r="C7" s="44"/>
      <c r="D7" s="44"/>
      <c r="E7" s="31"/>
      <c r="F7" s="32"/>
    </row>
    <row r="8" spans="1:7" ht="17.25" thickBot="1">
      <c r="A8" s="82" t="s">
        <v>4</v>
      </c>
      <c r="B8" s="83" t="s">
        <v>5</v>
      </c>
      <c r="C8" s="71"/>
      <c r="D8" s="70"/>
      <c r="E8" s="71"/>
      <c r="F8" s="72"/>
    </row>
    <row r="9" spans="1:7" ht="12.95" customHeight="1" thickTop="1">
      <c r="A9" s="61"/>
      <c r="B9" s="42"/>
      <c r="C9" s="35"/>
      <c r="D9" s="34"/>
      <c r="E9" s="35"/>
      <c r="F9" s="36"/>
    </row>
    <row r="10" spans="1:7" ht="16.5" customHeight="1">
      <c r="A10" s="61" t="s">
        <v>10</v>
      </c>
      <c r="B10" s="43" t="s">
        <v>301</v>
      </c>
      <c r="C10" s="35"/>
      <c r="D10" s="34"/>
      <c r="E10" s="90"/>
      <c r="F10" s="91"/>
    </row>
    <row r="11" spans="1:7" ht="315" customHeight="1">
      <c r="A11" s="62"/>
      <c r="B11" s="52" t="s">
        <v>611</v>
      </c>
      <c r="D11" s="850"/>
      <c r="E11" s="103"/>
      <c r="F11" s="103"/>
      <c r="G11" s="191"/>
    </row>
    <row r="12" spans="1:7" ht="18.75" customHeight="1">
      <c r="A12" s="62"/>
      <c r="B12" s="52" t="s">
        <v>338</v>
      </c>
      <c r="C12" s="45" t="s">
        <v>306</v>
      </c>
      <c r="D12" s="163">
        <v>1</v>
      </c>
      <c r="E12" s="105"/>
      <c r="F12" s="106">
        <f>+D12*E12</f>
        <v>0</v>
      </c>
    </row>
    <row r="13" spans="1:7">
      <c r="A13" s="62"/>
      <c r="B13" s="52"/>
      <c r="C13" s="45"/>
      <c r="D13" s="163"/>
      <c r="E13" s="105"/>
      <c r="F13" s="106"/>
    </row>
    <row r="14" spans="1:7" ht="16.5" customHeight="1">
      <c r="A14" s="61" t="s">
        <v>11</v>
      </c>
      <c r="B14" s="53" t="s">
        <v>317</v>
      </c>
      <c r="C14" s="45"/>
      <c r="D14" s="163"/>
      <c r="E14" s="105"/>
      <c r="F14" s="106"/>
    </row>
    <row r="15" spans="1:7" ht="132">
      <c r="A15" s="62"/>
      <c r="B15" s="52" t="s">
        <v>316</v>
      </c>
      <c r="D15" s="850"/>
      <c r="E15" s="103"/>
      <c r="F15" s="103"/>
    </row>
    <row r="16" spans="1:7" ht="18" customHeight="1">
      <c r="A16" s="62"/>
      <c r="B16" s="52" t="s">
        <v>339</v>
      </c>
      <c r="C16" s="93" t="s">
        <v>315</v>
      </c>
      <c r="D16" s="851">
        <v>1</v>
      </c>
      <c r="E16" s="105"/>
      <c r="F16" s="106">
        <f>+D16*E16</f>
        <v>0</v>
      </c>
    </row>
    <row r="17" spans="1:7" ht="14.45" customHeight="1">
      <c r="A17" s="62"/>
      <c r="B17" s="52"/>
      <c r="C17" s="45"/>
      <c r="D17" s="163"/>
      <c r="E17" s="105"/>
      <c r="F17" s="106"/>
    </row>
    <row r="18" spans="1:7" ht="17.100000000000001" customHeight="1">
      <c r="A18" s="61" t="s">
        <v>12</v>
      </c>
      <c r="B18" s="53" t="s">
        <v>307</v>
      </c>
      <c r="C18" s="45"/>
      <c r="D18" s="163"/>
      <c r="E18" s="105"/>
      <c r="F18" s="106"/>
    </row>
    <row r="19" spans="1:7" ht="82.5">
      <c r="A19" s="61"/>
      <c r="B19" s="52" t="s">
        <v>1823</v>
      </c>
      <c r="D19" s="850"/>
      <c r="E19" s="103"/>
      <c r="F19" s="103"/>
    </row>
    <row r="20" spans="1:7">
      <c r="A20" s="61"/>
      <c r="B20" s="52" t="s">
        <v>338</v>
      </c>
      <c r="C20" s="45" t="s">
        <v>306</v>
      </c>
      <c r="D20" s="163">
        <v>1</v>
      </c>
      <c r="E20" s="105"/>
      <c r="F20" s="106">
        <f>+D20*E20</f>
        <v>0</v>
      </c>
    </row>
    <row r="21" spans="1:7" s="17" customFormat="1">
      <c r="A21" s="61"/>
      <c r="B21" s="52"/>
      <c r="C21" s="49"/>
      <c r="D21" s="102"/>
      <c r="E21" s="47"/>
      <c r="F21" s="106"/>
      <c r="G21" s="15"/>
    </row>
    <row r="22" spans="1:7" s="17" customFormat="1">
      <c r="A22" s="61" t="s">
        <v>13</v>
      </c>
      <c r="B22" s="53" t="s">
        <v>319</v>
      </c>
      <c r="C22" s="49"/>
      <c r="D22" s="102"/>
      <c r="E22" s="47"/>
      <c r="F22" s="106"/>
      <c r="G22" s="15"/>
    </row>
    <row r="23" spans="1:7" s="17" customFormat="1" ht="231">
      <c r="A23" s="61"/>
      <c r="B23" s="50" t="s">
        <v>1659</v>
      </c>
      <c r="C23" s="94"/>
      <c r="D23" s="852"/>
      <c r="E23" s="107"/>
      <c r="F23" s="107"/>
      <c r="G23" s="15"/>
    </row>
    <row r="24" spans="1:7" s="17" customFormat="1" ht="19.5" customHeight="1">
      <c r="A24" s="61"/>
      <c r="B24" s="50" t="s">
        <v>340</v>
      </c>
      <c r="C24" s="93" t="s">
        <v>333</v>
      </c>
      <c r="D24" s="851">
        <v>4.5</v>
      </c>
      <c r="E24" s="47"/>
      <c r="F24" s="106">
        <f>+D24*E24</f>
        <v>0</v>
      </c>
      <c r="G24" s="15"/>
    </row>
    <row r="25" spans="1:7" s="17" customFormat="1">
      <c r="A25" s="61"/>
      <c r="B25" s="52"/>
      <c r="C25" s="49"/>
      <c r="D25" s="102"/>
      <c r="E25" s="47"/>
      <c r="F25" s="106"/>
      <c r="G25" s="15"/>
    </row>
    <row r="26" spans="1:7" ht="16.5" customHeight="1">
      <c r="A26" s="61" t="s">
        <v>14</v>
      </c>
      <c r="B26" s="53" t="s">
        <v>320</v>
      </c>
      <c r="C26" s="49"/>
      <c r="D26" s="102"/>
      <c r="E26" s="47"/>
      <c r="F26" s="106"/>
    </row>
    <row r="27" spans="1:7" ht="300" customHeight="1">
      <c r="A27" s="62"/>
      <c r="B27" s="50" t="s">
        <v>1660</v>
      </c>
      <c r="C27" s="49"/>
      <c r="D27" s="163"/>
      <c r="E27" s="47"/>
      <c r="F27" s="106"/>
    </row>
    <row r="28" spans="1:7" ht="18" customHeight="1">
      <c r="A28" s="62"/>
      <c r="B28" s="50" t="s">
        <v>341</v>
      </c>
      <c r="C28" s="95" t="s">
        <v>334</v>
      </c>
      <c r="D28" s="163">
        <v>855</v>
      </c>
      <c r="E28" s="105"/>
      <c r="F28" s="106">
        <f>+D28*E28</f>
        <v>0</v>
      </c>
    </row>
    <row r="29" spans="1:7">
      <c r="A29" s="46"/>
      <c r="B29" s="54"/>
      <c r="C29" s="45"/>
      <c r="D29" s="102"/>
      <c r="E29" s="47"/>
      <c r="F29" s="106"/>
    </row>
    <row r="30" spans="1:7" ht="34.5" customHeight="1">
      <c r="A30" s="61" t="s">
        <v>25</v>
      </c>
      <c r="B30" s="53" t="s">
        <v>370</v>
      </c>
      <c r="C30" s="49"/>
      <c r="D30" s="102"/>
      <c r="E30" s="47"/>
      <c r="F30" s="106"/>
    </row>
    <row r="31" spans="1:7" ht="138.75" customHeight="1">
      <c r="A31" s="62"/>
      <c r="B31" s="50" t="s">
        <v>1661</v>
      </c>
      <c r="C31" s="49"/>
      <c r="D31" s="163"/>
      <c r="E31" s="105"/>
      <c r="F31" s="106"/>
    </row>
    <row r="32" spans="1:7" ht="18" customHeight="1">
      <c r="A32" s="62"/>
      <c r="B32" s="50" t="s">
        <v>814</v>
      </c>
      <c r="C32" s="95" t="s">
        <v>413</v>
      </c>
      <c r="D32" s="163">
        <v>125</v>
      </c>
      <c r="E32" s="105"/>
      <c r="F32" s="106">
        <f>+D32*E32</f>
        <v>0</v>
      </c>
    </row>
    <row r="33" spans="1:6">
      <c r="A33" s="46"/>
      <c r="B33" s="54"/>
      <c r="C33" s="45"/>
      <c r="D33" s="102"/>
      <c r="E33" s="105"/>
      <c r="F33" s="106"/>
    </row>
    <row r="34" spans="1:6" ht="15" customHeight="1">
      <c r="A34" s="61" t="s">
        <v>26</v>
      </c>
      <c r="B34" s="53" t="s">
        <v>720</v>
      </c>
      <c r="C34" s="35"/>
      <c r="D34" s="853"/>
      <c r="E34" s="105"/>
      <c r="F34" s="106" t="str">
        <f>IF(E34&lt;&gt;0,IF(D34&lt;&gt;"",D34*E34,E34),"")</f>
        <v/>
      </c>
    </row>
    <row r="35" spans="1:6" ht="120" customHeight="1">
      <c r="A35" s="62"/>
      <c r="B35" s="52" t="s">
        <v>708</v>
      </c>
      <c r="D35" s="850"/>
      <c r="E35" s="105"/>
      <c r="F35" s="103"/>
    </row>
    <row r="36" spans="1:6">
      <c r="A36" s="62"/>
      <c r="B36" s="52" t="s">
        <v>709</v>
      </c>
      <c r="C36" s="45" t="s">
        <v>306</v>
      </c>
      <c r="D36" s="163">
        <v>1</v>
      </c>
      <c r="E36" s="105"/>
      <c r="F36" s="106">
        <f>+D36*E36</f>
        <v>0</v>
      </c>
    </row>
    <row r="37" spans="1:6">
      <c r="A37" s="46"/>
      <c r="B37" s="54"/>
      <c r="C37" s="45"/>
      <c r="D37" s="102"/>
      <c r="E37" s="105"/>
      <c r="F37" s="106"/>
    </row>
    <row r="38" spans="1:6" ht="15" customHeight="1">
      <c r="A38" s="61" t="s">
        <v>39</v>
      </c>
      <c r="B38" s="53" t="s">
        <v>721</v>
      </c>
      <c r="C38" s="35"/>
      <c r="D38" s="853"/>
      <c r="E38" s="105"/>
      <c r="F38" s="106" t="str">
        <f>IF(E38&lt;&gt;0,IF(D38&lt;&gt;"",D38*E38,E38),"")</f>
        <v/>
      </c>
    </row>
    <row r="39" spans="1:6" ht="132">
      <c r="A39" s="62"/>
      <c r="B39" s="52" t="s">
        <v>1701</v>
      </c>
      <c r="D39" s="850"/>
      <c r="E39" s="105"/>
      <c r="F39" s="103"/>
    </row>
    <row r="40" spans="1:6">
      <c r="A40" s="62"/>
      <c r="B40" s="52" t="s">
        <v>709</v>
      </c>
      <c r="C40" s="45" t="s">
        <v>306</v>
      </c>
      <c r="D40" s="163">
        <v>1</v>
      </c>
      <c r="E40" s="105"/>
      <c r="F40" s="106">
        <f>+D40*E40</f>
        <v>0</v>
      </c>
    </row>
    <row r="41" spans="1:6">
      <c r="A41" s="62"/>
      <c r="B41" s="162"/>
      <c r="C41" s="45"/>
      <c r="D41" s="163"/>
      <c r="E41" s="105"/>
      <c r="F41" s="106"/>
    </row>
    <row r="42" spans="1:6">
      <c r="A42" s="61" t="s">
        <v>40</v>
      </c>
      <c r="B42" s="53" t="s">
        <v>718</v>
      </c>
      <c r="C42" s="45"/>
      <c r="D42" s="163"/>
      <c r="E42" s="105"/>
      <c r="F42" s="106"/>
    </row>
    <row r="43" spans="1:6" ht="115.5">
      <c r="A43" s="62"/>
      <c r="B43" s="52" t="s">
        <v>729</v>
      </c>
      <c r="C43" s="45"/>
      <c r="D43" s="163"/>
      <c r="E43" s="105"/>
      <c r="F43" s="106"/>
    </row>
    <row r="44" spans="1:6">
      <c r="A44" s="62"/>
      <c r="B44" s="52" t="s">
        <v>730</v>
      </c>
      <c r="C44" s="45" t="s">
        <v>315</v>
      </c>
      <c r="D44" s="163">
        <v>5</v>
      </c>
      <c r="E44" s="105"/>
      <c r="F44" s="106">
        <f>+D44*E44</f>
        <v>0</v>
      </c>
    </row>
    <row r="45" spans="1:6">
      <c r="A45" s="46"/>
      <c r="B45" s="54"/>
      <c r="C45" s="45"/>
      <c r="D45" s="102"/>
      <c r="E45" s="105"/>
      <c r="F45" s="106"/>
    </row>
    <row r="46" spans="1:6" ht="15" customHeight="1">
      <c r="A46" s="61" t="s">
        <v>731</v>
      </c>
      <c r="B46" s="53" t="s">
        <v>345</v>
      </c>
      <c r="C46" s="35"/>
      <c r="D46" s="853"/>
      <c r="E46" s="105"/>
      <c r="F46" s="106" t="str">
        <f>IF(E46&lt;&gt;0,IF(D46&lt;&gt;"",D46*E46,E46),"")</f>
        <v/>
      </c>
    </row>
    <row r="47" spans="1:6" ht="99">
      <c r="A47" s="62"/>
      <c r="B47" s="52" t="s">
        <v>347</v>
      </c>
      <c r="D47" s="850"/>
      <c r="E47" s="105"/>
      <c r="F47" s="103"/>
    </row>
    <row r="48" spans="1:6" ht="18">
      <c r="A48" s="62"/>
      <c r="B48" s="52" t="s">
        <v>348</v>
      </c>
      <c r="C48" s="45" t="s">
        <v>335</v>
      </c>
      <c r="D48" s="163">
        <v>545</v>
      </c>
      <c r="E48" s="105"/>
      <c r="F48" s="106">
        <f>+D48*E48</f>
        <v>0</v>
      </c>
    </row>
    <row r="49" spans="1:9" ht="15" customHeight="1">
      <c r="A49" s="61"/>
      <c r="B49" s="52"/>
      <c r="C49" s="49"/>
      <c r="D49" s="163"/>
      <c r="E49" s="104"/>
      <c r="F49" s="106" t="str">
        <f>IF(E49&lt;&gt;0,IF(D49&lt;&gt;"",D49*E49,E49),"")</f>
        <v/>
      </c>
    </row>
    <row r="50" spans="1:9" ht="15" customHeight="1">
      <c r="A50" s="462"/>
      <c r="B50" s="942" t="s">
        <v>323</v>
      </c>
      <c r="C50" s="463"/>
      <c r="D50" s="794"/>
      <c r="E50" s="465" t="s">
        <v>924</v>
      </c>
      <c r="F50" s="466">
        <f>SUM(F11:F49)</f>
        <v>0</v>
      </c>
    </row>
    <row r="51" spans="1:9" ht="15" customHeight="1">
      <c r="A51" s="61"/>
      <c r="B51" s="943"/>
      <c r="C51" s="49"/>
      <c r="E51" s="200" t="s">
        <v>925</v>
      </c>
      <c r="F51" s="239">
        <v>0</v>
      </c>
      <c r="G51" s="199"/>
      <c r="I51" s="200"/>
    </row>
    <row r="52" spans="1:9" s="17" customFormat="1" ht="17.25" thickBot="1">
      <c r="A52" s="456"/>
      <c r="B52" s="944"/>
      <c r="C52" s="457"/>
      <c r="D52" s="795"/>
      <c r="E52" s="458" t="s">
        <v>1838</v>
      </c>
      <c r="F52" s="460">
        <f>SUM(F50:F51)</f>
        <v>0</v>
      </c>
      <c r="G52" s="201"/>
      <c r="I52" s="198"/>
    </row>
    <row r="53" spans="1:9" s="17" customFormat="1" ht="17.25" thickTop="1">
      <c r="A53" s="61"/>
      <c r="B53" s="52"/>
      <c r="C53" s="49"/>
      <c r="D53" s="102"/>
      <c r="E53" s="47"/>
      <c r="F53" s="110"/>
      <c r="G53" s="15"/>
    </row>
    <row r="54" spans="1:9" s="17" customFormat="1" ht="17.25" thickBot="1">
      <c r="A54" s="68" t="s">
        <v>6</v>
      </c>
      <c r="B54" s="69" t="s">
        <v>371</v>
      </c>
      <c r="C54" s="71"/>
      <c r="D54" s="854"/>
      <c r="E54" s="111"/>
      <c r="F54" s="112"/>
      <c r="G54" s="15"/>
    </row>
    <row r="55" spans="1:9" s="17" customFormat="1" ht="12.95" customHeight="1" thickTop="1">
      <c r="A55" s="61"/>
      <c r="B55" s="52"/>
      <c r="C55" s="49"/>
      <c r="D55" s="102"/>
      <c r="E55" s="47"/>
      <c r="F55" s="110"/>
      <c r="G55" s="15"/>
    </row>
    <row r="56" spans="1:9" ht="18" customHeight="1">
      <c r="A56" s="61" t="s">
        <v>16</v>
      </c>
      <c r="B56" s="53" t="s">
        <v>309</v>
      </c>
      <c r="C56" s="49"/>
      <c r="D56" s="102"/>
      <c r="E56" s="47"/>
      <c r="F56" s="106"/>
    </row>
    <row r="57" spans="1:9" ht="99">
      <c r="A57" s="61"/>
      <c r="B57" s="52" t="s">
        <v>312</v>
      </c>
      <c r="C57" s="49"/>
      <c r="D57" s="163"/>
      <c r="E57" s="105"/>
      <c r="F57" s="106"/>
    </row>
    <row r="58" spans="1:9">
      <c r="A58" s="61"/>
      <c r="B58" s="52" t="s">
        <v>342</v>
      </c>
      <c r="C58" s="49" t="s">
        <v>306</v>
      </c>
      <c r="D58" s="163">
        <v>1</v>
      </c>
      <c r="E58" s="105"/>
      <c r="F58" s="106">
        <f>+D58*E58</f>
        <v>0</v>
      </c>
    </row>
    <row r="59" spans="1:9">
      <c r="A59" s="46"/>
      <c r="B59" s="54"/>
      <c r="C59" s="45"/>
      <c r="D59" s="102"/>
      <c r="E59" s="105"/>
      <c r="F59" s="106"/>
    </row>
    <row r="60" spans="1:9" ht="35.25" customHeight="1">
      <c r="A60" s="61" t="s">
        <v>30</v>
      </c>
      <c r="B60" s="53" t="s">
        <v>467</v>
      </c>
      <c r="C60" s="49"/>
      <c r="D60" s="163"/>
      <c r="E60" s="105"/>
      <c r="F60" s="106"/>
    </row>
    <row r="61" spans="1:9" ht="82.5">
      <c r="A61" s="61"/>
      <c r="B61" s="52" t="s">
        <v>468</v>
      </c>
      <c r="C61" s="49"/>
      <c r="D61" s="163"/>
      <c r="E61" s="105"/>
      <c r="F61" s="106"/>
    </row>
    <row r="62" spans="1:9" ht="18.75" customHeight="1">
      <c r="A62" s="61"/>
      <c r="B62" s="52" t="s">
        <v>414</v>
      </c>
      <c r="C62" s="49"/>
      <c r="D62" s="163"/>
      <c r="E62" s="105"/>
      <c r="F62" s="106"/>
    </row>
    <row r="63" spans="1:9" ht="18">
      <c r="A63" s="61"/>
      <c r="B63" s="52" t="s">
        <v>469</v>
      </c>
      <c r="C63" s="49" t="s">
        <v>335</v>
      </c>
      <c r="D63" s="163">
        <v>4.5</v>
      </c>
      <c r="E63" s="105"/>
      <c r="F63" s="106">
        <f>+D63*E63</f>
        <v>0</v>
      </c>
    </row>
    <row r="64" spans="1:9">
      <c r="A64" s="61"/>
      <c r="B64" s="52"/>
      <c r="C64" s="49"/>
      <c r="D64" s="163"/>
      <c r="E64" s="105"/>
      <c r="F64" s="106" t="str">
        <f>IF(E64&lt;&gt;0,IF(D64&lt;&gt;"",D64*E64,E64),"")</f>
        <v/>
      </c>
    </row>
    <row r="65" spans="1:7" ht="33">
      <c r="A65" s="61" t="s">
        <v>373</v>
      </c>
      <c r="B65" s="53" t="s">
        <v>836</v>
      </c>
      <c r="C65" s="45"/>
      <c r="D65" s="102"/>
      <c r="E65" s="105"/>
      <c r="F65" s="106"/>
    </row>
    <row r="66" spans="1:7" ht="264">
      <c r="A66" s="64"/>
      <c r="B66" s="57" t="s">
        <v>479</v>
      </c>
      <c r="D66" s="850"/>
      <c r="E66" s="105"/>
      <c r="F66" s="103"/>
      <c r="G66" s="139"/>
    </row>
    <row r="67" spans="1:7" ht="99">
      <c r="A67" s="64"/>
      <c r="B67" s="57" t="s">
        <v>837</v>
      </c>
      <c r="D67" s="850"/>
      <c r="E67" s="105"/>
      <c r="F67" s="103"/>
      <c r="G67" s="139"/>
    </row>
    <row r="68" spans="1:7">
      <c r="A68" s="64"/>
      <c r="B68" s="57" t="s">
        <v>366</v>
      </c>
      <c r="C68" s="44"/>
      <c r="D68" s="102"/>
      <c r="E68" s="105"/>
      <c r="F68" s="106" t="str">
        <f>IF(E68&lt;&gt;0,IF(D68&lt;&gt;"",D68*E68,E68),"")</f>
        <v/>
      </c>
    </row>
    <row r="69" spans="1:7" ht="18">
      <c r="A69" s="61"/>
      <c r="B69" s="52" t="s">
        <v>321</v>
      </c>
      <c r="C69" s="49" t="s">
        <v>335</v>
      </c>
      <c r="D69" s="163">
        <v>1590</v>
      </c>
      <c r="E69" s="105"/>
      <c r="F69" s="106">
        <f>+D69*E69</f>
        <v>0</v>
      </c>
    </row>
    <row r="70" spans="1:7" ht="18">
      <c r="A70" s="61"/>
      <c r="B70" s="52" t="s">
        <v>722</v>
      </c>
      <c r="C70" s="49" t="s">
        <v>335</v>
      </c>
      <c r="D70" s="163">
        <v>400</v>
      </c>
      <c r="E70" s="105"/>
      <c r="F70" s="106">
        <f>+D70*E70</f>
        <v>0</v>
      </c>
    </row>
    <row r="71" spans="1:7" ht="15" customHeight="1">
      <c r="A71" s="64"/>
      <c r="B71" s="52" t="s">
        <v>838</v>
      </c>
      <c r="C71" s="49" t="s">
        <v>335</v>
      </c>
      <c r="D71" s="102">
        <v>165</v>
      </c>
      <c r="E71" s="105"/>
      <c r="F71" s="106">
        <f>+D71*E71</f>
        <v>0</v>
      </c>
    </row>
    <row r="72" spans="1:7" ht="15" customHeight="1">
      <c r="A72" s="64"/>
      <c r="B72" s="52"/>
      <c r="C72" s="45"/>
      <c r="D72" s="102"/>
      <c r="E72" s="105"/>
      <c r="F72" s="106"/>
    </row>
    <row r="73" spans="1:7" ht="20.25" customHeight="1">
      <c r="A73" s="61" t="s">
        <v>374</v>
      </c>
      <c r="B73" s="53" t="s">
        <v>368</v>
      </c>
      <c r="C73" s="45"/>
      <c r="D73" s="102"/>
      <c r="E73" s="105"/>
      <c r="F73" s="106"/>
    </row>
    <row r="74" spans="1:7" ht="154.5" customHeight="1">
      <c r="A74" s="64"/>
      <c r="B74" s="57" t="s">
        <v>480</v>
      </c>
      <c r="D74" s="850"/>
      <c r="E74" s="105"/>
      <c r="F74" s="103"/>
    </row>
    <row r="75" spans="1:7" ht="18">
      <c r="A75" s="64"/>
      <c r="B75" s="57" t="s">
        <v>369</v>
      </c>
      <c r="C75" s="44" t="s">
        <v>333</v>
      </c>
      <c r="D75" s="102">
        <v>650</v>
      </c>
      <c r="E75" s="105"/>
      <c r="F75" s="106">
        <f>+D75*E75</f>
        <v>0</v>
      </c>
    </row>
    <row r="76" spans="1:7">
      <c r="A76" s="64"/>
      <c r="B76" s="57"/>
      <c r="C76" s="44"/>
      <c r="D76" s="102"/>
      <c r="E76" s="105"/>
      <c r="F76" s="106"/>
    </row>
    <row r="77" spans="1:7" s="23" customFormat="1" ht="36" customHeight="1">
      <c r="A77" s="61" t="s">
        <v>375</v>
      </c>
      <c r="B77" s="55" t="s">
        <v>474</v>
      </c>
      <c r="C77" s="98"/>
      <c r="D77" s="855"/>
      <c r="E77" s="105"/>
      <c r="F77" s="106" t="str">
        <f>IF(E77&lt;&gt;0,IF(D77&lt;&gt;"",D77*E77,E77),"")</f>
        <v/>
      </c>
      <c r="G77" s="56"/>
    </row>
    <row r="78" spans="1:7" s="19" customFormat="1" ht="82.5">
      <c r="A78" s="63"/>
      <c r="B78" s="52" t="s">
        <v>470</v>
      </c>
      <c r="C78" s="96"/>
      <c r="D78" s="856"/>
      <c r="E78" s="105"/>
      <c r="F78" s="108"/>
      <c r="G78" s="139"/>
    </row>
    <row r="79" spans="1:7" s="19" customFormat="1" ht="21" customHeight="1">
      <c r="A79" s="63"/>
      <c r="B79" s="52" t="s">
        <v>343</v>
      </c>
      <c r="C79" s="45" t="s">
        <v>335</v>
      </c>
      <c r="D79" s="163">
        <v>530</v>
      </c>
      <c r="E79" s="105"/>
      <c r="F79" s="106">
        <f>+D79*E79</f>
        <v>0</v>
      </c>
    </row>
    <row r="80" spans="1:7" s="19" customFormat="1">
      <c r="A80" s="63"/>
      <c r="B80" s="52"/>
      <c r="C80" s="45"/>
      <c r="D80" s="163"/>
      <c r="E80" s="105"/>
      <c r="F80" s="106"/>
    </row>
    <row r="81" spans="1:6" s="19" customFormat="1" ht="36" customHeight="1">
      <c r="A81" s="61" t="s">
        <v>376</v>
      </c>
      <c r="B81" s="53" t="s">
        <v>566</v>
      </c>
      <c r="C81" s="99"/>
      <c r="D81" s="857"/>
      <c r="E81" s="105"/>
      <c r="F81" s="113"/>
    </row>
    <row r="82" spans="1:6" s="19" customFormat="1" ht="115.5">
      <c r="A82" s="63"/>
      <c r="B82" s="57" t="s">
        <v>482</v>
      </c>
      <c r="C82" s="96"/>
      <c r="D82" s="856"/>
      <c r="E82" s="105"/>
      <c r="F82" s="108"/>
    </row>
    <row r="83" spans="1:6" s="19" customFormat="1" ht="38.25" customHeight="1">
      <c r="A83" s="63"/>
      <c r="B83" s="57" t="s">
        <v>481</v>
      </c>
      <c r="C83" s="44"/>
      <c r="D83" s="102"/>
      <c r="E83" s="105"/>
      <c r="F83" s="106"/>
    </row>
    <row r="84" spans="1:6" s="19" customFormat="1" ht="18.75" customHeight="1">
      <c r="A84" s="63"/>
      <c r="B84" s="57" t="s">
        <v>483</v>
      </c>
      <c r="C84" s="44" t="s">
        <v>325</v>
      </c>
      <c r="D84" s="102">
        <v>95</v>
      </c>
      <c r="E84" s="105"/>
      <c r="F84" s="106">
        <f>+D84*E84</f>
        <v>0</v>
      </c>
    </row>
    <row r="85" spans="1:6" s="19" customFormat="1" ht="18.75" customHeight="1">
      <c r="A85" s="63"/>
      <c r="B85" s="57" t="s">
        <v>471</v>
      </c>
      <c r="C85" s="44" t="s">
        <v>325</v>
      </c>
      <c r="D85" s="102">
        <v>109</v>
      </c>
      <c r="E85" s="105"/>
      <c r="F85" s="106">
        <f>+D85*E85</f>
        <v>0</v>
      </c>
    </row>
    <row r="86" spans="1:6" s="19" customFormat="1" ht="18.75" customHeight="1">
      <c r="A86" s="63"/>
      <c r="B86" s="57" t="s">
        <v>344</v>
      </c>
      <c r="C86" s="44" t="s">
        <v>325</v>
      </c>
      <c r="D86" s="102">
        <v>50</v>
      </c>
      <c r="E86" s="105"/>
      <c r="F86" s="106">
        <f>+D86*E86</f>
        <v>0</v>
      </c>
    </row>
    <row r="87" spans="1:6" s="19" customFormat="1" ht="18.75" customHeight="1">
      <c r="A87" s="63"/>
      <c r="B87" s="57" t="s">
        <v>484</v>
      </c>
      <c r="C87" s="44" t="s">
        <v>325</v>
      </c>
      <c r="D87" s="102">
        <v>44.5</v>
      </c>
      <c r="E87" s="105"/>
      <c r="F87" s="106">
        <f>+D87*E87</f>
        <v>0</v>
      </c>
    </row>
    <row r="88" spans="1:6" s="19" customFormat="1" ht="18.75" customHeight="1">
      <c r="A88" s="63"/>
      <c r="B88" s="57" t="s">
        <v>472</v>
      </c>
      <c r="C88" s="44" t="s">
        <v>325</v>
      </c>
      <c r="D88" s="102">
        <v>91</v>
      </c>
      <c r="E88" s="105"/>
      <c r="F88" s="106">
        <f>+D88*E88</f>
        <v>0</v>
      </c>
    </row>
    <row r="89" spans="1:6" s="19" customFormat="1">
      <c r="A89" s="63"/>
      <c r="B89" s="65"/>
      <c r="C89" s="45"/>
      <c r="D89" s="163"/>
      <c r="E89" s="105"/>
      <c r="F89" s="106"/>
    </row>
    <row r="90" spans="1:6" ht="21.75" customHeight="1">
      <c r="A90" s="167" t="s">
        <v>581</v>
      </c>
      <c r="B90" s="168" t="s">
        <v>473</v>
      </c>
      <c r="C90" s="169"/>
      <c r="D90" s="186"/>
      <c r="E90" s="105"/>
      <c r="F90" s="171"/>
    </row>
    <row r="91" spans="1:6" ht="105" customHeight="1">
      <c r="A91" s="172"/>
      <c r="B91" s="173" t="s">
        <v>503</v>
      </c>
      <c r="C91" s="174"/>
      <c r="D91" s="858"/>
      <c r="E91" s="105"/>
      <c r="F91" s="175"/>
    </row>
    <row r="92" spans="1:6" ht="18">
      <c r="A92" s="172"/>
      <c r="B92" s="173" t="s">
        <v>353</v>
      </c>
      <c r="C92" s="169" t="s">
        <v>892</v>
      </c>
      <c r="D92" s="186">
        <v>10</v>
      </c>
      <c r="E92" s="105"/>
      <c r="F92" s="171">
        <f>+D92*E92</f>
        <v>0</v>
      </c>
    </row>
    <row r="93" spans="1:6" ht="15" customHeight="1">
      <c r="A93" s="64"/>
      <c r="B93" s="52"/>
      <c r="C93" s="45"/>
      <c r="D93" s="102"/>
      <c r="E93" s="105"/>
      <c r="F93" s="106"/>
    </row>
    <row r="94" spans="1:6" ht="38.25" customHeight="1">
      <c r="A94" s="61" t="s">
        <v>582</v>
      </c>
      <c r="B94" s="53" t="s">
        <v>735</v>
      </c>
      <c r="C94" s="45"/>
      <c r="D94" s="102"/>
      <c r="E94" s="105"/>
      <c r="F94" s="106"/>
    </row>
    <row r="95" spans="1:6" ht="82.5">
      <c r="A95" s="64"/>
      <c r="B95" s="57" t="s">
        <v>495</v>
      </c>
      <c r="D95" s="850"/>
      <c r="E95" s="105"/>
      <c r="F95" s="103"/>
    </row>
    <row r="96" spans="1:6">
      <c r="A96" s="64"/>
      <c r="B96" s="57" t="s">
        <v>496</v>
      </c>
      <c r="C96" s="44" t="s">
        <v>500</v>
      </c>
      <c r="D96" s="102">
        <v>94</v>
      </c>
      <c r="E96" s="105"/>
      <c r="F96" s="106">
        <f>+D96*E96</f>
        <v>0</v>
      </c>
    </row>
    <row r="97" spans="1:6" ht="17.25" customHeight="1">
      <c r="A97" s="64"/>
      <c r="B97" s="52"/>
      <c r="C97" s="45"/>
      <c r="D97" s="102"/>
      <c r="E97" s="105"/>
      <c r="F97" s="106"/>
    </row>
    <row r="98" spans="1:6" ht="36.75" customHeight="1">
      <c r="A98" s="61" t="s">
        <v>583</v>
      </c>
      <c r="B98" s="53" t="s">
        <v>1702</v>
      </c>
      <c r="C98" s="45"/>
      <c r="D98" s="102"/>
      <c r="E98" s="105"/>
      <c r="F98" s="106"/>
    </row>
    <row r="99" spans="1:6" ht="108.75" customHeight="1">
      <c r="A99" s="64"/>
      <c r="B99" s="57" t="s">
        <v>1694</v>
      </c>
      <c r="D99" s="850"/>
      <c r="E99" s="105"/>
      <c r="F99" s="103"/>
    </row>
    <row r="100" spans="1:6">
      <c r="A100" s="64"/>
      <c r="B100" s="57" t="s">
        <v>509</v>
      </c>
      <c r="C100" s="44"/>
      <c r="D100" s="102"/>
      <c r="E100" s="105"/>
      <c r="F100" s="106"/>
    </row>
    <row r="101" spans="1:6">
      <c r="A101" s="64"/>
      <c r="B101" s="57" t="s">
        <v>510</v>
      </c>
      <c r="C101" s="44" t="s">
        <v>500</v>
      </c>
      <c r="D101" s="102">
        <v>8</v>
      </c>
      <c r="E101" s="105"/>
      <c r="F101" s="106">
        <f>+D101*E101</f>
        <v>0</v>
      </c>
    </row>
    <row r="102" spans="1:6">
      <c r="A102" s="64"/>
      <c r="B102" s="57" t="s">
        <v>511</v>
      </c>
      <c r="C102" s="44" t="s">
        <v>500</v>
      </c>
      <c r="D102" s="102">
        <v>19</v>
      </c>
      <c r="E102" s="105"/>
      <c r="F102" s="106">
        <f>+D102*E102</f>
        <v>0</v>
      </c>
    </row>
    <row r="103" spans="1:6" ht="15" customHeight="1">
      <c r="A103" s="64"/>
      <c r="B103" s="52"/>
      <c r="C103" s="45"/>
      <c r="D103" s="102"/>
      <c r="E103" s="105"/>
      <c r="F103" s="106"/>
    </row>
    <row r="104" spans="1:6" ht="20.25" customHeight="1">
      <c r="A104" s="61" t="s">
        <v>377</v>
      </c>
      <c r="B104" s="53" t="s">
        <v>1703</v>
      </c>
      <c r="C104" s="45"/>
      <c r="D104" s="102"/>
      <c r="E104" s="105"/>
      <c r="F104" s="106"/>
    </row>
    <row r="105" spans="1:6" ht="165">
      <c r="A105" s="64"/>
      <c r="B105" s="57" t="s">
        <v>1704</v>
      </c>
      <c r="D105" s="850"/>
      <c r="E105" s="105"/>
      <c r="F105" s="103"/>
    </row>
    <row r="106" spans="1:6">
      <c r="A106" s="64"/>
      <c r="B106" s="57" t="s">
        <v>509</v>
      </c>
      <c r="C106" s="44" t="s">
        <v>500</v>
      </c>
      <c r="D106" s="102">
        <v>69</v>
      </c>
      <c r="E106" s="105"/>
      <c r="F106" s="106">
        <f>+D106*E106</f>
        <v>0</v>
      </c>
    </row>
    <row r="107" spans="1:6" ht="15" customHeight="1">
      <c r="A107" s="64"/>
      <c r="B107" s="52"/>
      <c r="C107" s="45"/>
      <c r="D107" s="102"/>
      <c r="E107" s="105"/>
      <c r="F107" s="106"/>
    </row>
    <row r="108" spans="1:6" ht="21.75" customHeight="1">
      <c r="A108" s="61" t="s">
        <v>378</v>
      </c>
      <c r="B108" s="53" t="s">
        <v>487</v>
      </c>
      <c r="C108" s="45"/>
      <c r="D108" s="102"/>
      <c r="E108" s="105"/>
      <c r="F108" s="106"/>
    </row>
    <row r="109" spans="1:6" ht="119.25" customHeight="1">
      <c r="A109" s="145"/>
      <c r="B109" s="57" t="s">
        <v>486</v>
      </c>
      <c r="C109" s="101"/>
      <c r="D109" s="859"/>
      <c r="E109" s="105"/>
      <c r="F109" s="119"/>
    </row>
    <row r="110" spans="1:6">
      <c r="A110" s="145"/>
      <c r="B110" s="57" t="s">
        <v>815</v>
      </c>
      <c r="C110" s="45" t="s">
        <v>413</v>
      </c>
      <c r="D110" s="102">
        <v>44</v>
      </c>
      <c r="E110" s="105"/>
      <c r="F110" s="106">
        <f>+D110*E110</f>
        <v>0</v>
      </c>
    </row>
    <row r="111" spans="1:6">
      <c r="A111" s="64"/>
      <c r="B111" s="57"/>
      <c r="C111" s="44"/>
      <c r="D111" s="102"/>
      <c r="E111" s="105"/>
      <c r="F111" s="106"/>
    </row>
    <row r="112" spans="1:6" ht="33">
      <c r="A112" s="61" t="s">
        <v>379</v>
      </c>
      <c r="B112" s="53" t="s">
        <v>497</v>
      </c>
      <c r="C112" s="45"/>
      <c r="D112" s="102"/>
      <c r="E112" s="105"/>
      <c r="F112" s="106"/>
    </row>
    <row r="113" spans="1:6" ht="82.5">
      <c r="A113" s="64"/>
      <c r="B113" s="57" t="s">
        <v>498</v>
      </c>
      <c r="D113" s="850"/>
      <c r="E113" s="105"/>
      <c r="F113" s="103"/>
    </row>
    <row r="114" spans="1:6">
      <c r="A114" s="64"/>
      <c r="B114" s="57" t="s">
        <v>499</v>
      </c>
      <c r="C114" s="44" t="s">
        <v>500</v>
      </c>
      <c r="D114" s="102">
        <v>17</v>
      </c>
      <c r="E114" s="105"/>
      <c r="F114" s="106">
        <f>+D114*E114</f>
        <v>0</v>
      </c>
    </row>
    <row r="115" spans="1:6" ht="15" customHeight="1">
      <c r="A115" s="64"/>
      <c r="B115" s="52"/>
      <c r="C115" s="45"/>
      <c r="D115" s="102"/>
      <c r="E115" s="105"/>
      <c r="F115" s="106"/>
    </row>
    <row r="116" spans="1:6" ht="20.25" customHeight="1">
      <c r="A116" s="61" t="s">
        <v>407</v>
      </c>
      <c r="B116" s="53" t="s">
        <v>475</v>
      </c>
      <c r="C116" s="45"/>
      <c r="D116" s="102"/>
      <c r="E116" s="105"/>
      <c r="F116" s="106"/>
    </row>
    <row r="117" spans="1:6" ht="115.5">
      <c r="A117" s="64"/>
      <c r="B117" s="57" t="s">
        <v>485</v>
      </c>
      <c r="D117" s="850"/>
      <c r="E117" s="105"/>
      <c r="F117" s="103"/>
    </row>
    <row r="118" spans="1:6" ht="53.25" customHeight="1">
      <c r="A118" s="64"/>
      <c r="B118" s="143" t="s">
        <v>476</v>
      </c>
      <c r="D118" s="850"/>
      <c r="E118" s="105"/>
      <c r="F118" s="103"/>
    </row>
    <row r="119" spans="1:6" ht="18">
      <c r="A119" s="64"/>
      <c r="B119" s="57" t="s">
        <v>477</v>
      </c>
      <c r="C119" s="44" t="s">
        <v>367</v>
      </c>
      <c r="D119" s="102">
        <v>173</v>
      </c>
      <c r="E119" s="105"/>
      <c r="F119" s="106">
        <f>+D119*E119</f>
        <v>0</v>
      </c>
    </row>
    <row r="120" spans="1:6">
      <c r="A120" s="64"/>
      <c r="B120" s="57"/>
      <c r="C120" s="44"/>
      <c r="D120" s="102"/>
      <c r="E120" s="105"/>
      <c r="F120" s="106"/>
    </row>
    <row r="121" spans="1:6">
      <c r="A121" s="61" t="s">
        <v>430</v>
      </c>
      <c r="B121" s="158" t="s">
        <v>612</v>
      </c>
      <c r="C121" s="44"/>
      <c r="D121" s="102"/>
      <c r="E121" s="105"/>
      <c r="F121" s="106"/>
    </row>
    <row r="122" spans="1:6" ht="82.5">
      <c r="A122" s="61"/>
      <c r="B122" s="57" t="s">
        <v>614</v>
      </c>
      <c r="C122" s="44"/>
      <c r="D122" s="102"/>
      <c r="E122" s="105"/>
      <c r="F122" s="106"/>
    </row>
    <row r="123" spans="1:6" ht="18">
      <c r="A123" s="64"/>
      <c r="B123" s="57" t="s">
        <v>613</v>
      </c>
      <c r="C123" s="44" t="s">
        <v>367</v>
      </c>
      <c r="D123" s="102">
        <v>1</v>
      </c>
      <c r="E123" s="105"/>
      <c r="F123" s="106">
        <f>+D123*E123</f>
        <v>0</v>
      </c>
    </row>
    <row r="124" spans="1:6">
      <c r="A124" s="64"/>
      <c r="B124" s="57"/>
      <c r="C124" s="44"/>
      <c r="D124" s="102"/>
      <c r="E124" s="105"/>
      <c r="F124" s="106"/>
    </row>
    <row r="125" spans="1:6" ht="54" customHeight="1">
      <c r="A125" s="150" t="s">
        <v>431</v>
      </c>
      <c r="B125" s="53" t="s">
        <v>478</v>
      </c>
      <c r="C125" s="45"/>
      <c r="D125" s="102"/>
      <c r="E125" s="105"/>
      <c r="F125" s="106"/>
    </row>
    <row r="126" spans="1:6" ht="105.75" customHeight="1">
      <c r="A126" s="64"/>
      <c r="B126" s="57" t="s">
        <v>732</v>
      </c>
      <c r="D126" s="850"/>
      <c r="E126" s="105"/>
      <c r="F126" s="103"/>
    </row>
    <row r="127" spans="1:6" ht="18">
      <c r="A127" s="64"/>
      <c r="B127" s="57" t="s">
        <v>429</v>
      </c>
      <c r="C127" s="44" t="s">
        <v>333</v>
      </c>
      <c r="D127" s="102">
        <v>480</v>
      </c>
      <c r="E127" s="105"/>
      <c r="F127" s="106">
        <f>+D127*E127</f>
        <v>0</v>
      </c>
    </row>
    <row r="128" spans="1:6">
      <c r="A128" s="64"/>
      <c r="B128" s="57"/>
      <c r="C128" s="44"/>
      <c r="D128" s="102"/>
      <c r="E128" s="105"/>
      <c r="F128" s="106"/>
    </row>
    <row r="129" spans="1:7" ht="16.5" customHeight="1">
      <c r="A129" s="76" t="s">
        <v>432</v>
      </c>
      <c r="B129" s="53" t="s">
        <v>488</v>
      </c>
      <c r="C129" s="44"/>
      <c r="D129" s="860"/>
      <c r="E129" s="105"/>
      <c r="F129" s="106" t="str">
        <f>IF(E129&lt;&gt;0,IF(D129&lt;&gt;"",D129*E129,E129),"")</f>
        <v/>
      </c>
    </row>
    <row r="130" spans="1:7" ht="103.5" customHeight="1">
      <c r="A130" s="64"/>
      <c r="B130" s="52" t="s">
        <v>492</v>
      </c>
      <c r="C130" s="44"/>
      <c r="D130" s="861"/>
      <c r="E130" s="105"/>
      <c r="F130" s="106" t="str">
        <f>IF(E130&lt;&gt;0,IF(D130&lt;&gt;"",D130*E130,E130),"")</f>
        <v/>
      </c>
    </row>
    <row r="131" spans="1:7">
      <c r="A131" s="64"/>
      <c r="B131" s="52" t="s">
        <v>489</v>
      </c>
      <c r="C131" s="45"/>
      <c r="D131" s="102"/>
      <c r="E131" s="105"/>
      <c r="F131" s="106"/>
    </row>
    <row r="132" spans="1:7">
      <c r="A132" s="64"/>
      <c r="B132" s="52" t="s">
        <v>490</v>
      </c>
      <c r="C132" s="45" t="s">
        <v>315</v>
      </c>
      <c r="D132" s="102">
        <v>44</v>
      </c>
      <c r="E132" s="105"/>
      <c r="F132" s="106">
        <f>+D132*E132</f>
        <v>0</v>
      </c>
    </row>
    <row r="133" spans="1:7">
      <c r="A133" s="64"/>
      <c r="B133" s="52" t="s">
        <v>491</v>
      </c>
      <c r="C133" s="45" t="s">
        <v>315</v>
      </c>
      <c r="D133" s="102">
        <v>24</v>
      </c>
      <c r="E133" s="105"/>
      <c r="F133" s="106">
        <f>+D133*E133</f>
        <v>0</v>
      </c>
    </row>
    <row r="134" spans="1:7" s="17" customFormat="1" ht="16.5" customHeight="1">
      <c r="A134" s="61"/>
      <c r="B134" s="58"/>
      <c r="C134" s="49"/>
      <c r="D134" s="102"/>
      <c r="E134" s="105"/>
      <c r="F134" s="110"/>
      <c r="G134" s="15"/>
    </row>
    <row r="135" spans="1:7" ht="39" customHeight="1">
      <c r="A135" s="76" t="s">
        <v>1695</v>
      </c>
      <c r="B135" s="53" t="s">
        <v>1696</v>
      </c>
      <c r="C135" s="44"/>
      <c r="D135" s="860"/>
      <c r="E135" s="105"/>
      <c r="F135" s="106" t="str">
        <f>IF(E135&lt;&gt;0,IF(D135&lt;&gt;"",D135*E135,E135),"")</f>
        <v/>
      </c>
    </row>
    <row r="136" spans="1:7" ht="189.75" customHeight="1">
      <c r="A136" s="64"/>
      <c r="B136" s="52" t="s">
        <v>1697</v>
      </c>
      <c r="C136" s="44"/>
      <c r="D136" s="861"/>
      <c r="E136" s="105"/>
      <c r="F136" s="106" t="str">
        <f>IF(E136&lt;&gt;0,IF(D136&lt;&gt;"",D136*E136,E136),"")</f>
        <v/>
      </c>
    </row>
    <row r="137" spans="1:7" ht="39" customHeight="1">
      <c r="A137" s="64"/>
      <c r="B137" s="52" t="s">
        <v>493</v>
      </c>
      <c r="C137" s="45" t="s">
        <v>315</v>
      </c>
      <c r="D137" s="102">
        <v>2</v>
      </c>
      <c r="E137" s="105"/>
      <c r="F137" s="106">
        <f>+D137*E137</f>
        <v>0</v>
      </c>
    </row>
    <row r="138" spans="1:7" s="17" customFormat="1" ht="16.5" customHeight="1">
      <c r="A138" s="61"/>
      <c r="B138" s="58"/>
      <c r="C138" s="49"/>
      <c r="D138" s="102"/>
      <c r="E138" s="105"/>
      <c r="F138" s="110"/>
      <c r="G138" s="15"/>
    </row>
    <row r="139" spans="1:7" ht="54" customHeight="1">
      <c r="A139" s="76" t="s">
        <v>1698</v>
      </c>
      <c r="B139" s="53" t="s">
        <v>1699</v>
      </c>
      <c r="C139" s="44"/>
      <c r="D139" s="860"/>
      <c r="E139" s="105"/>
      <c r="F139" s="106" t="str">
        <f>IF(E139&lt;&gt;0,IF(D139&lt;&gt;"",D139*E139,E139),"")</f>
        <v/>
      </c>
    </row>
    <row r="140" spans="1:7" ht="237" customHeight="1">
      <c r="A140" s="64"/>
      <c r="B140" s="52" t="s">
        <v>1700</v>
      </c>
      <c r="C140" s="44"/>
      <c r="D140" s="861"/>
      <c r="E140" s="105"/>
      <c r="F140" s="106" t="str">
        <f>IF(E140&lt;&gt;0,IF(D140&lt;&gt;"",D140*E140,E140),"")</f>
        <v/>
      </c>
    </row>
    <row r="141" spans="1:7" ht="39" customHeight="1">
      <c r="A141" s="64"/>
      <c r="B141" s="52" t="s">
        <v>493</v>
      </c>
      <c r="C141" s="45" t="s">
        <v>315</v>
      </c>
      <c r="D141" s="102">
        <v>1</v>
      </c>
      <c r="E141" s="105"/>
      <c r="F141" s="106">
        <f>+D141*E141</f>
        <v>0</v>
      </c>
    </row>
    <row r="142" spans="1:7" s="17" customFormat="1" ht="16.5" customHeight="1">
      <c r="A142" s="61"/>
      <c r="B142" s="58"/>
      <c r="C142" s="49"/>
      <c r="D142" s="102"/>
      <c r="E142" s="105"/>
      <c r="F142" s="110"/>
      <c r="G142" s="15"/>
    </row>
    <row r="143" spans="1:7" ht="33">
      <c r="A143" s="76" t="s">
        <v>584</v>
      </c>
      <c r="B143" s="53" t="s">
        <v>736</v>
      </c>
      <c r="C143" s="44"/>
      <c r="D143" s="860"/>
      <c r="E143" s="105"/>
      <c r="F143" s="106" t="str">
        <f>IF(E143&lt;&gt;0,IF(D143&lt;&gt;"",D143*E143,E143),"")</f>
        <v/>
      </c>
    </row>
    <row r="144" spans="1:7" ht="66">
      <c r="A144" s="64"/>
      <c r="B144" s="52" t="s">
        <v>737</v>
      </c>
      <c r="C144" s="44"/>
      <c r="D144" s="861"/>
      <c r="E144" s="105"/>
      <c r="F144" s="106" t="str">
        <f>IF(E144&lt;&gt;0,IF(D144&lt;&gt;"",D144*E144,E144),"")</f>
        <v/>
      </c>
    </row>
    <row r="145" spans="1:7">
      <c r="A145" s="64"/>
      <c r="B145" s="52" t="s">
        <v>494</v>
      </c>
      <c r="C145" s="45" t="s">
        <v>306</v>
      </c>
      <c r="D145" s="102">
        <v>1</v>
      </c>
      <c r="E145" s="105"/>
      <c r="F145" s="106">
        <f>+D145*E145</f>
        <v>0</v>
      </c>
    </row>
    <row r="146" spans="1:7" s="17" customFormat="1" ht="16.5" customHeight="1">
      <c r="A146" s="61"/>
      <c r="B146" s="58"/>
      <c r="C146" s="49"/>
      <c r="D146" s="102"/>
      <c r="E146" s="105"/>
      <c r="F146" s="110"/>
      <c r="G146" s="15"/>
    </row>
    <row r="147" spans="1:7" ht="36.75" customHeight="1">
      <c r="A147" s="76" t="s">
        <v>585</v>
      </c>
      <c r="B147" s="53" t="s">
        <v>567</v>
      </c>
      <c r="C147" s="44"/>
      <c r="D147" s="860"/>
      <c r="E147" s="105"/>
      <c r="F147" s="106" t="str">
        <f>IF(E147&lt;&gt;0,IF(D147&lt;&gt;"",D147*E147,E147),"")</f>
        <v/>
      </c>
    </row>
    <row r="148" spans="1:7" ht="156" customHeight="1">
      <c r="A148" s="64"/>
      <c r="B148" s="52" t="s">
        <v>568</v>
      </c>
      <c r="C148" s="44"/>
      <c r="D148" s="861"/>
      <c r="E148" s="105"/>
      <c r="F148" s="106" t="str">
        <f>IF(E148&lt;&gt;0,IF(D148&lt;&gt;"",D148*E148,E148),"")</f>
        <v/>
      </c>
    </row>
    <row r="149" spans="1:7" ht="18.75" customHeight="1">
      <c r="A149" s="64"/>
      <c r="B149" s="52" t="s">
        <v>569</v>
      </c>
      <c r="C149" s="159" t="s">
        <v>335</v>
      </c>
      <c r="D149" s="102">
        <v>675</v>
      </c>
      <c r="E149" s="105"/>
      <c r="F149" s="106">
        <f>+D149*E149</f>
        <v>0</v>
      </c>
    </row>
    <row r="150" spans="1:7" s="17" customFormat="1" ht="16.5" customHeight="1">
      <c r="A150" s="61"/>
      <c r="B150" s="58"/>
      <c r="C150" s="49"/>
      <c r="D150" s="102"/>
      <c r="E150" s="105"/>
      <c r="F150" s="110"/>
      <c r="G150" s="15"/>
    </row>
    <row r="151" spans="1:7" ht="21.75" customHeight="1">
      <c r="A151" s="76" t="s">
        <v>742</v>
      </c>
      <c r="B151" s="53" t="s">
        <v>739</v>
      </c>
      <c r="C151" s="44"/>
      <c r="D151" s="860"/>
      <c r="E151" s="105"/>
      <c r="F151" s="106" t="str">
        <f>IF(E151&lt;&gt;0,IF(D151&lt;&gt;"",D151*E151,E151),"")</f>
        <v/>
      </c>
    </row>
    <row r="152" spans="1:7" ht="99">
      <c r="A152" s="64"/>
      <c r="B152" s="52" t="s">
        <v>738</v>
      </c>
      <c r="C152" s="44"/>
      <c r="D152" s="861"/>
      <c r="E152" s="105"/>
      <c r="F152" s="106" t="str">
        <f>IF(E152&lt;&gt;0,IF(D152&lt;&gt;"",D152*E152,E152),"")</f>
        <v/>
      </c>
    </row>
    <row r="153" spans="1:7" ht="18.75" customHeight="1">
      <c r="A153" s="64"/>
      <c r="B153" s="52" t="s">
        <v>740</v>
      </c>
      <c r="C153" s="159" t="s">
        <v>306</v>
      </c>
      <c r="D153" s="102">
        <v>1</v>
      </c>
      <c r="E153" s="105"/>
      <c r="F153" s="106">
        <f>+D153*E153</f>
        <v>0</v>
      </c>
    </row>
    <row r="154" spans="1:7" s="17" customFormat="1" ht="16.5" customHeight="1">
      <c r="A154" s="61"/>
      <c r="B154" s="58"/>
      <c r="C154" s="49"/>
      <c r="D154" s="102"/>
      <c r="E154" s="105"/>
      <c r="F154" s="110"/>
      <c r="G154" s="15"/>
    </row>
    <row r="155" spans="1:7" ht="21" customHeight="1">
      <c r="A155" s="76" t="s">
        <v>743</v>
      </c>
      <c r="B155" s="53" t="s">
        <v>719</v>
      </c>
      <c r="C155" s="44"/>
      <c r="D155" s="860"/>
      <c r="E155" s="105"/>
      <c r="F155" s="106" t="str">
        <f>IF(E155&lt;&gt;0,IF(D155&lt;&gt;"",D155*E155,E155),"")</f>
        <v/>
      </c>
    </row>
    <row r="156" spans="1:7" ht="119.25" customHeight="1">
      <c r="A156" s="64"/>
      <c r="B156" s="52" t="s">
        <v>741</v>
      </c>
      <c r="C156" s="44"/>
      <c r="D156" s="861"/>
      <c r="E156" s="105"/>
      <c r="F156" s="106" t="str">
        <f>IF(E156&lt;&gt;0,IF(D156&lt;&gt;"",D156*E156,E156),"")</f>
        <v/>
      </c>
    </row>
    <row r="157" spans="1:7" ht="18.75" customHeight="1">
      <c r="A157" s="64"/>
      <c r="B157" s="52" t="s">
        <v>744</v>
      </c>
      <c r="C157" s="159" t="s">
        <v>306</v>
      </c>
      <c r="D157" s="102">
        <v>1</v>
      </c>
      <c r="E157" s="105"/>
      <c r="F157" s="106">
        <f>+D157*E157</f>
        <v>0</v>
      </c>
    </row>
    <row r="158" spans="1:7" s="17" customFormat="1" ht="16.5" customHeight="1">
      <c r="A158" s="61"/>
      <c r="B158" s="58"/>
      <c r="C158" s="49"/>
      <c r="D158" s="102"/>
      <c r="E158" s="105"/>
      <c r="F158" s="110"/>
      <c r="G158" s="15"/>
    </row>
    <row r="159" spans="1:7" ht="66">
      <c r="A159" s="76" t="s">
        <v>745</v>
      </c>
      <c r="B159" s="53" t="s">
        <v>888</v>
      </c>
      <c r="C159" s="44"/>
      <c r="D159" s="860"/>
      <c r="E159" s="105"/>
      <c r="F159" s="106" t="str">
        <f>IF(E159&lt;&gt;0,IF(D159&lt;&gt;"",D159*E159,E159),"")</f>
        <v/>
      </c>
    </row>
    <row r="160" spans="1:7" ht="82.5">
      <c r="A160" s="64"/>
      <c r="B160" s="52" t="s">
        <v>889</v>
      </c>
      <c r="C160" s="44"/>
      <c r="D160" s="861"/>
      <c r="E160" s="105"/>
      <c r="F160" s="106" t="str">
        <f>IF(E160&lt;&gt;0,IF(D160&lt;&gt;"",D160*E160,E160),"")</f>
        <v/>
      </c>
    </row>
    <row r="161" spans="1:7" ht="168">
      <c r="A161" s="64"/>
      <c r="B161" s="52" t="s">
        <v>890</v>
      </c>
      <c r="C161" s="44"/>
      <c r="D161" s="861"/>
      <c r="E161" s="105"/>
      <c r="F161" s="106"/>
    </row>
    <row r="162" spans="1:7" ht="36" customHeight="1">
      <c r="A162" s="64"/>
      <c r="B162" s="52" t="s">
        <v>859</v>
      </c>
      <c r="C162" s="159" t="s">
        <v>306</v>
      </c>
      <c r="D162" s="102">
        <v>1</v>
      </c>
      <c r="E162" s="105"/>
      <c r="F162" s="106">
        <f>+D162*E162</f>
        <v>0</v>
      </c>
    </row>
    <row r="163" spans="1:7" s="17" customFormat="1" ht="16.5" customHeight="1">
      <c r="A163" s="61"/>
      <c r="B163" s="58"/>
      <c r="C163" s="49"/>
      <c r="D163" s="102"/>
      <c r="E163" s="105"/>
      <c r="F163" s="110"/>
      <c r="G163" s="15"/>
    </row>
    <row r="164" spans="1:7" ht="21" customHeight="1">
      <c r="A164" s="76" t="s">
        <v>753</v>
      </c>
      <c r="B164" s="53" t="s">
        <v>756</v>
      </c>
      <c r="C164" s="44"/>
      <c r="D164" s="860"/>
      <c r="E164" s="105"/>
      <c r="F164" s="106" t="str">
        <f>IF(E164&lt;&gt;0,IF(D164&lt;&gt;"",D164*E164,E164),"")</f>
        <v/>
      </c>
    </row>
    <row r="165" spans="1:7" ht="33">
      <c r="A165" s="64"/>
      <c r="B165" s="52" t="s">
        <v>754</v>
      </c>
      <c r="C165" s="44"/>
      <c r="D165" s="861"/>
      <c r="E165" s="105"/>
      <c r="F165" s="106" t="str">
        <f>IF(E165&lt;&gt;0,IF(D165&lt;&gt;"",D165*E165,E165),"")</f>
        <v/>
      </c>
    </row>
    <row r="166" spans="1:7" ht="18">
      <c r="A166" s="64"/>
      <c r="B166" s="52" t="s">
        <v>755</v>
      </c>
      <c r="C166" s="159" t="s">
        <v>335</v>
      </c>
      <c r="D166" s="102">
        <v>37</v>
      </c>
      <c r="E166" s="105"/>
      <c r="F166" s="106">
        <f>+D166*E166</f>
        <v>0</v>
      </c>
    </row>
    <row r="167" spans="1:7" s="17" customFormat="1" ht="16.5" customHeight="1">
      <c r="A167" s="61"/>
      <c r="B167" s="58"/>
      <c r="C167" s="49"/>
      <c r="D167" s="102"/>
      <c r="E167" s="105"/>
      <c r="F167" s="110"/>
      <c r="G167" s="15"/>
    </row>
    <row r="168" spans="1:7" ht="66">
      <c r="A168" s="76" t="s">
        <v>795</v>
      </c>
      <c r="B168" s="53" t="s">
        <v>1705</v>
      </c>
      <c r="C168" s="44"/>
      <c r="D168" s="860"/>
      <c r="E168" s="105"/>
      <c r="F168" s="106" t="str">
        <f>IF(E168&lt;&gt;0,IF(D168&lt;&gt;"",D168*E168,E168),"")</f>
        <v/>
      </c>
    </row>
    <row r="169" spans="1:7" ht="74.25" customHeight="1">
      <c r="A169" s="64"/>
      <c r="B169" s="52" t="s">
        <v>1706</v>
      </c>
      <c r="C169" s="44"/>
      <c r="D169" s="861"/>
      <c r="E169" s="105"/>
      <c r="F169" s="106" t="str">
        <f>IF(E169&lt;&gt;0,IF(D169&lt;&gt;"",D169*E169,E169),"")</f>
        <v/>
      </c>
    </row>
    <row r="170" spans="1:7" ht="18.75" customHeight="1">
      <c r="A170" s="64"/>
      <c r="B170" s="52" t="s">
        <v>835</v>
      </c>
      <c r="C170" s="159" t="s">
        <v>335</v>
      </c>
      <c r="D170" s="102">
        <v>105</v>
      </c>
      <c r="E170" s="105"/>
      <c r="F170" s="106">
        <f>+D170*E170</f>
        <v>0</v>
      </c>
    </row>
    <row r="171" spans="1:7" s="17" customFormat="1" ht="16.5" customHeight="1">
      <c r="A171" s="61"/>
      <c r="B171" s="58"/>
      <c r="C171" s="49"/>
      <c r="D171" s="102"/>
      <c r="E171" s="105"/>
      <c r="F171" s="110"/>
      <c r="G171" s="15"/>
    </row>
    <row r="172" spans="1:7" ht="24" customHeight="1">
      <c r="A172" s="176" t="s">
        <v>834</v>
      </c>
      <c r="B172" s="168" t="s">
        <v>846</v>
      </c>
      <c r="C172" s="169"/>
      <c r="D172" s="862"/>
      <c r="E172" s="105"/>
      <c r="F172" s="171" t="str">
        <f>IF(E172&lt;&gt;0,IF(D172&lt;&gt;"",D172*E172,E172),"")</f>
        <v/>
      </c>
    </row>
    <row r="173" spans="1:7" ht="186" customHeight="1">
      <c r="A173" s="172"/>
      <c r="B173" s="178" t="s">
        <v>847</v>
      </c>
      <c r="C173" s="169"/>
      <c r="D173" s="186"/>
      <c r="E173" s="105"/>
      <c r="F173" s="171" t="str">
        <f>IF(E173&lt;&gt;0,IF(D173&lt;&gt;"",D173*E173,E173),"")</f>
        <v/>
      </c>
    </row>
    <row r="174" spans="1:7" ht="18.75" customHeight="1">
      <c r="A174" s="172"/>
      <c r="B174" s="178" t="s">
        <v>848</v>
      </c>
      <c r="C174" s="179" t="s">
        <v>306</v>
      </c>
      <c r="D174" s="186">
        <v>1</v>
      </c>
      <c r="E174" s="105"/>
      <c r="F174" s="171">
        <f>+D174*E174</f>
        <v>0</v>
      </c>
    </row>
    <row r="175" spans="1:7" s="17" customFormat="1" ht="16.5" customHeight="1">
      <c r="A175" s="61"/>
      <c r="B175" s="58"/>
      <c r="C175" s="49"/>
      <c r="D175" s="102"/>
      <c r="E175" s="105"/>
      <c r="F175" s="110"/>
      <c r="G175" s="15"/>
    </row>
    <row r="176" spans="1:7" ht="20.25" customHeight="1">
      <c r="A176" s="76" t="s">
        <v>845</v>
      </c>
      <c r="B176" s="53" t="s">
        <v>899</v>
      </c>
      <c r="C176" s="44"/>
      <c r="D176" s="860"/>
      <c r="E176" s="105"/>
      <c r="F176" s="106" t="str">
        <f>IF(E176&lt;&gt;0,IF(D176&lt;&gt;"",D176*E176,E176),"")</f>
        <v/>
      </c>
    </row>
    <row r="177" spans="1:7" ht="49.5">
      <c r="A177" s="64"/>
      <c r="B177" s="52" t="s">
        <v>900</v>
      </c>
      <c r="C177" s="44"/>
      <c r="D177" s="861"/>
      <c r="E177" s="105"/>
      <c r="F177" s="106" t="str">
        <f>IF(E177&lt;&gt;0,IF(D177&lt;&gt;"",D177*E177,E177),"")</f>
        <v/>
      </c>
    </row>
    <row r="178" spans="1:7">
      <c r="A178" s="64"/>
      <c r="B178" s="52" t="s">
        <v>835</v>
      </c>
      <c r="C178" s="159"/>
      <c r="D178" s="102"/>
      <c r="E178" s="105"/>
      <c r="F178" s="106"/>
    </row>
    <row r="179" spans="1:7" ht="18">
      <c r="A179" s="64"/>
      <c r="B179" s="52" t="s">
        <v>901</v>
      </c>
      <c r="C179" s="159" t="s">
        <v>335</v>
      </c>
      <c r="D179" s="102">
        <v>9</v>
      </c>
      <c r="E179" s="105"/>
      <c r="F179" s="106">
        <f>+D179*E179</f>
        <v>0</v>
      </c>
    </row>
    <row r="180" spans="1:7" ht="18">
      <c r="A180" s="64"/>
      <c r="B180" s="52" t="s">
        <v>902</v>
      </c>
      <c r="C180" s="159" t="s">
        <v>335</v>
      </c>
      <c r="D180" s="102">
        <v>78</v>
      </c>
      <c r="E180" s="105"/>
      <c r="F180" s="106">
        <f>+D180*E180</f>
        <v>0</v>
      </c>
    </row>
    <row r="181" spans="1:7" ht="18">
      <c r="A181" s="64"/>
      <c r="B181" s="52" t="s">
        <v>903</v>
      </c>
      <c r="C181" s="159" t="s">
        <v>335</v>
      </c>
      <c r="D181" s="102">
        <v>14</v>
      </c>
      <c r="E181" s="105"/>
      <c r="F181" s="106">
        <f>+D181*E181</f>
        <v>0</v>
      </c>
    </row>
    <row r="182" spans="1:7" ht="66">
      <c r="A182" s="76" t="s">
        <v>898</v>
      </c>
      <c r="B182" s="53" t="s">
        <v>1791</v>
      </c>
      <c r="C182" s="45"/>
      <c r="D182" s="163"/>
      <c r="E182" s="105"/>
      <c r="F182" s="149" t="str">
        <f>IF(E182&lt;&gt;0,IF(D182&lt;&gt;"",D182*E182,E182),"")</f>
        <v/>
      </c>
    </row>
    <row r="183" spans="1:7" ht="87" customHeight="1">
      <c r="A183" s="145"/>
      <c r="B183" s="52" t="s">
        <v>1792</v>
      </c>
      <c r="C183" s="45"/>
      <c r="D183" s="102"/>
      <c r="E183" s="105"/>
      <c r="F183" s="149" t="str">
        <f>IF(E183&lt;&gt;0,IF(D183&lt;&gt;"",D183*E183,E183),"")</f>
        <v/>
      </c>
    </row>
    <row r="184" spans="1:7" ht="18.75" customHeight="1">
      <c r="A184" s="145"/>
      <c r="B184" s="52" t="s">
        <v>835</v>
      </c>
      <c r="C184" s="159" t="s">
        <v>335</v>
      </c>
      <c r="D184" s="102">
        <v>235</v>
      </c>
      <c r="E184" s="105"/>
      <c r="F184" s="149">
        <f>+D184*E184</f>
        <v>0</v>
      </c>
    </row>
    <row r="185" spans="1:7" s="17" customFormat="1" ht="16.5" customHeight="1">
      <c r="A185" s="61"/>
      <c r="B185" s="58"/>
      <c r="C185" s="49"/>
      <c r="D185" s="102"/>
      <c r="E185" s="105"/>
      <c r="F185" s="452"/>
      <c r="G185" s="15"/>
    </row>
    <row r="186" spans="1:7" ht="33">
      <c r="A186" s="76" t="s">
        <v>1795</v>
      </c>
      <c r="B186" s="53" t="s">
        <v>1793</v>
      </c>
      <c r="C186" s="45"/>
      <c r="D186" s="163"/>
      <c r="E186" s="105"/>
      <c r="F186" s="149" t="str">
        <f>IF(E186&lt;&gt;0,IF(D186&lt;&gt;"",D186*E186,E186),"")</f>
        <v/>
      </c>
    </row>
    <row r="187" spans="1:7" ht="92.25" customHeight="1">
      <c r="A187" s="145"/>
      <c r="B187" s="52" t="s">
        <v>1794</v>
      </c>
      <c r="C187" s="45"/>
      <c r="D187" s="102"/>
      <c r="E187" s="105"/>
      <c r="F187" s="149" t="str">
        <f>IF(E187&lt;&gt;0,IF(D187&lt;&gt;"",D187*E187,E187),"")</f>
        <v/>
      </c>
    </row>
    <row r="188" spans="1:7" ht="18.75" customHeight="1">
      <c r="A188" s="145"/>
      <c r="B188" s="52" t="s">
        <v>835</v>
      </c>
      <c r="C188" s="159" t="s">
        <v>335</v>
      </c>
      <c r="D188" s="102">
        <v>340</v>
      </c>
      <c r="E188" s="105"/>
      <c r="F188" s="149">
        <f>+D188*E188</f>
        <v>0</v>
      </c>
    </row>
    <row r="189" spans="1:7" s="17" customFormat="1" ht="16.5" customHeight="1">
      <c r="A189" s="61"/>
      <c r="B189" s="58"/>
      <c r="C189" s="49"/>
      <c r="D189" s="102"/>
      <c r="E189" s="105"/>
      <c r="F189" s="110"/>
      <c r="G189" s="15"/>
    </row>
    <row r="190" spans="1:7" s="17" customFormat="1" ht="16.5" customHeight="1">
      <c r="A190" s="61"/>
      <c r="B190" s="58"/>
      <c r="C190" s="49"/>
      <c r="D190" s="102"/>
      <c r="E190" s="105"/>
      <c r="F190" s="110"/>
      <c r="G190" s="15"/>
    </row>
    <row r="191" spans="1:7" ht="16.5" customHeight="1">
      <c r="A191" s="61" t="s">
        <v>1796</v>
      </c>
      <c r="B191" s="53" t="s">
        <v>322</v>
      </c>
      <c r="C191" s="49"/>
      <c r="D191" s="102"/>
      <c r="E191" s="105"/>
      <c r="F191" s="106" t="str">
        <f>IF(E191&lt;&gt;0,IF(D191&lt;&gt;"",D191*E191,E191),"")</f>
        <v/>
      </c>
    </row>
    <row r="192" spans="1:7" ht="66">
      <c r="A192" s="61"/>
      <c r="B192" s="52" t="s">
        <v>433</v>
      </c>
      <c r="C192" s="101"/>
      <c r="D192" s="859"/>
      <c r="E192" s="105"/>
      <c r="F192" s="119"/>
    </row>
    <row r="193" spans="1:9" ht="18">
      <c r="A193" s="61"/>
      <c r="B193" s="52" t="s">
        <v>346</v>
      </c>
      <c r="C193" s="49" t="s">
        <v>336</v>
      </c>
      <c r="D193" s="163">
        <v>168</v>
      </c>
      <c r="E193" s="105"/>
      <c r="F193" s="106">
        <f>+D193*E193</f>
        <v>0</v>
      </c>
    </row>
    <row r="194" spans="1:9" s="17" customFormat="1" ht="13.5" customHeight="1">
      <c r="A194" s="61"/>
      <c r="B194" s="48"/>
      <c r="C194" s="45"/>
      <c r="D194" s="863"/>
      <c r="E194" s="47"/>
      <c r="F194" s="106"/>
      <c r="G194" s="199"/>
      <c r="H194" s="200"/>
    </row>
    <row r="195" spans="1:9" ht="15" customHeight="1">
      <c r="A195" s="462"/>
      <c r="B195" s="942" t="s">
        <v>372</v>
      </c>
      <c r="C195" s="463"/>
      <c r="D195" s="794"/>
      <c r="E195" s="465" t="s">
        <v>924</v>
      </c>
      <c r="F195" s="466">
        <f>SUM(F58:F88)+SUM(F95:F170)+SUM(F177:F193)</f>
        <v>0</v>
      </c>
    </row>
    <row r="196" spans="1:9" ht="15" customHeight="1">
      <c r="A196" s="61"/>
      <c r="B196" s="943"/>
      <c r="C196" s="49"/>
      <c r="E196" s="200" t="s">
        <v>925</v>
      </c>
      <c r="F196" s="239">
        <f>F92+F174</f>
        <v>0</v>
      </c>
      <c r="G196" s="199"/>
      <c r="I196" s="200"/>
    </row>
    <row r="197" spans="1:9" s="17" customFormat="1" ht="17.25" thickBot="1">
      <c r="A197" s="456"/>
      <c r="B197" s="944"/>
      <c r="C197" s="457"/>
      <c r="D197" s="795"/>
      <c r="E197" s="458" t="s">
        <v>1838</v>
      </c>
      <c r="F197" s="460">
        <f>SUM(F195:F196)</f>
        <v>0</v>
      </c>
      <c r="G197" s="201"/>
      <c r="I197" s="198"/>
    </row>
    <row r="198" spans="1:9" s="17" customFormat="1" ht="18" customHeight="1" thickTop="1">
      <c r="A198" s="61"/>
      <c r="B198" s="52"/>
      <c r="C198" s="49"/>
      <c r="D198" s="102"/>
      <c r="E198" s="47"/>
      <c r="F198" s="110"/>
      <c r="G198" s="15"/>
    </row>
    <row r="199" spans="1:9" s="17" customFormat="1" ht="18" customHeight="1" thickBot="1">
      <c r="A199" s="68" t="s">
        <v>7</v>
      </c>
      <c r="B199" s="69" t="s">
        <v>349</v>
      </c>
      <c r="C199" s="71"/>
      <c r="D199" s="854"/>
      <c r="E199" s="111"/>
      <c r="F199" s="112"/>
      <c r="G199" s="15"/>
    </row>
    <row r="200" spans="1:9" s="17" customFormat="1" ht="14.25" customHeight="1" thickTop="1">
      <c r="A200" s="61"/>
      <c r="B200" s="48"/>
      <c r="C200" s="45"/>
      <c r="D200" s="863"/>
      <c r="E200" s="47"/>
      <c r="F200" s="106"/>
      <c r="G200" s="15"/>
    </row>
    <row r="201" spans="1:9" s="17" customFormat="1" ht="16.5" customHeight="1">
      <c r="A201" s="167" t="s">
        <v>17</v>
      </c>
      <c r="B201" s="180" t="s">
        <v>501</v>
      </c>
      <c r="C201" s="181"/>
      <c r="D201" s="186"/>
      <c r="E201" s="170"/>
      <c r="F201" s="182"/>
      <c r="G201" s="15"/>
    </row>
    <row r="202" spans="1:9" s="17" customFormat="1" ht="99">
      <c r="A202" s="167"/>
      <c r="B202" s="183" t="s">
        <v>502</v>
      </c>
      <c r="C202" s="174"/>
      <c r="D202" s="858"/>
      <c r="E202" s="175"/>
      <c r="F202" s="175"/>
      <c r="G202" s="15"/>
    </row>
    <row r="203" spans="1:9" s="17" customFormat="1" ht="18">
      <c r="A203" s="167"/>
      <c r="B203" s="183" t="s">
        <v>350</v>
      </c>
      <c r="C203" s="181" t="s">
        <v>893</v>
      </c>
      <c r="D203" s="864">
        <v>16</v>
      </c>
      <c r="E203" s="105"/>
      <c r="F203" s="171">
        <f>+D203*E203</f>
        <v>0</v>
      </c>
      <c r="G203" s="15"/>
    </row>
    <row r="204" spans="1:9" s="17" customFormat="1">
      <c r="A204" s="61"/>
      <c r="B204" s="48"/>
      <c r="C204" s="45"/>
      <c r="D204" s="863"/>
      <c r="E204" s="105"/>
      <c r="F204" s="106"/>
      <c r="G204" s="15"/>
    </row>
    <row r="205" spans="1:9" s="17" customFormat="1" ht="34.5" customHeight="1">
      <c r="A205" s="61" t="s">
        <v>18</v>
      </c>
      <c r="B205" s="58" t="s">
        <v>746</v>
      </c>
      <c r="C205" s="49"/>
      <c r="D205" s="102"/>
      <c r="E205" s="105"/>
      <c r="F205" s="110"/>
      <c r="G205" s="15"/>
    </row>
    <row r="206" spans="1:9" s="17" customFormat="1" ht="99">
      <c r="A206" s="61"/>
      <c r="B206" s="48" t="s">
        <v>504</v>
      </c>
      <c r="C206" s="92"/>
      <c r="D206" s="850"/>
      <c r="E206" s="105"/>
      <c r="F206" s="103"/>
      <c r="G206" s="15"/>
    </row>
    <row r="207" spans="1:9" s="17" customFormat="1" ht="18">
      <c r="A207" s="61"/>
      <c r="B207" s="67" t="s">
        <v>354</v>
      </c>
      <c r="C207" s="159" t="s">
        <v>335</v>
      </c>
      <c r="D207" s="865">
        <v>95</v>
      </c>
      <c r="E207" s="105"/>
      <c r="F207" s="106">
        <f>+D207*E207</f>
        <v>0</v>
      </c>
      <c r="G207" s="15"/>
    </row>
    <row r="208" spans="1:9" s="17" customFormat="1">
      <c r="A208" s="61"/>
      <c r="B208" s="48"/>
      <c r="C208" s="45"/>
      <c r="D208" s="863"/>
      <c r="E208" s="105"/>
      <c r="F208" s="106"/>
      <c r="G208" s="15"/>
    </row>
    <row r="209" spans="1:7" s="17" customFormat="1" ht="34.5" customHeight="1">
      <c r="A209" s="167" t="s">
        <v>24</v>
      </c>
      <c r="B209" s="180" t="s">
        <v>747</v>
      </c>
      <c r="C209" s="181"/>
      <c r="D209" s="186"/>
      <c r="E209" s="105"/>
      <c r="F209" s="182"/>
      <c r="G209" s="15"/>
    </row>
    <row r="210" spans="1:7" s="17" customFormat="1" ht="82.5">
      <c r="A210" s="167"/>
      <c r="B210" s="183" t="s">
        <v>748</v>
      </c>
      <c r="C210" s="174"/>
      <c r="D210" s="858"/>
      <c r="E210" s="105"/>
      <c r="F210" s="175"/>
      <c r="G210" s="15"/>
    </row>
    <row r="211" spans="1:7" s="17" customFormat="1" ht="18">
      <c r="A211" s="167"/>
      <c r="B211" s="184" t="s">
        <v>354</v>
      </c>
      <c r="C211" s="179" t="s">
        <v>892</v>
      </c>
      <c r="D211" s="866">
        <v>10</v>
      </c>
      <c r="E211" s="105"/>
      <c r="F211" s="171">
        <f>+D211*E211</f>
        <v>0</v>
      </c>
      <c r="G211" s="15"/>
    </row>
    <row r="212" spans="1:7" s="17" customFormat="1">
      <c r="A212" s="61"/>
      <c r="B212" s="48"/>
      <c r="C212" s="45"/>
      <c r="D212" s="863"/>
      <c r="E212" s="105"/>
      <c r="F212" s="106"/>
      <c r="G212" s="15"/>
    </row>
    <row r="213" spans="1:7" s="17" customFormat="1" ht="16.5" customHeight="1">
      <c r="A213" s="61" t="s">
        <v>27</v>
      </c>
      <c r="B213" s="58" t="s">
        <v>749</v>
      </c>
      <c r="C213" s="49"/>
      <c r="D213" s="102"/>
      <c r="E213" s="105"/>
      <c r="F213" s="110"/>
      <c r="G213" s="15"/>
    </row>
    <row r="214" spans="1:7" s="17" customFormat="1" ht="115.5">
      <c r="A214" s="61"/>
      <c r="B214" s="48" t="s">
        <v>750</v>
      </c>
      <c r="C214" s="92"/>
      <c r="D214" s="850"/>
      <c r="E214" s="105"/>
      <c r="F214" s="103"/>
      <c r="G214" s="15"/>
    </row>
    <row r="215" spans="1:7" s="17" customFormat="1">
      <c r="A215" s="61"/>
      <c r="B215" s="67" t="s">
        <v>351</v>
      </c>
      <c r="C215" s="102" t="s">
        <v>332</v>
      </c>
      <c r="D215" s="865">
        <v>24</v>
      </c>
      <c r="E215" s="105"/>
      <c r="F215" s="106">
        <f>+D215*E215</f>
        <v>0</v>
      </c>
      <c r="G215" s="15"/>
    </row>
    <row r="216" spans="1:7" s="17" customFormat="1">
      <c r="A216" s="61"/>
      <c r="B216" s="48"/>
      <c r="C216" s="45"/>
      <c r="D216" s="863"/>
      <c r="E216" s="105"/>
      <c r="F216" s="106"/>
      <c r="G216" s="15"/>
    </row>
    <row r="217" spans="1:7" s="17" customFormat="1" ht="34.5" customHeight="1">
      <c r="A217" s="167" t="s">
        <v>586</v>
      </c>
      <c r="B217" s="180" t="s">
        <v>907</v>
      </c>
      <c r="C217" s="181"/>
      <c r="D217" s="186"/>
      <c r="E217" s="105"/>
      <c r="F217" s="182"/>
      <c r="G217" s="15"/>
    </row>
    <row r="218" spans="1:7" s="17" customFormat="1" ht="83.25" customHeight="1">
      <c r="A218" s="167"/>
      <c r="B218" s="183" t="s">
        <v>908</v>
      </c>
      <c r="C218" s="174"/>
      <c r="D218" s="858"/>
      <c r="E218" s="105"/>
      <c r="F218" s="175"/>
      <c r="G218" s="15"/>
    </row>
    <row r="219" spans="1:7" s="17" customFormat="1">
      <c r="A219" s="167"/>
      <c r="B219" s="184" t="s">
        <v>351</v>
      </c>
      <c r="C219" s="186" t="s">
        <v>332</v>
      </c>
      <c r="D219" s="866">
        <v>2</v>
      </c>
      <c r="E219" s="105"/>
      <c r="F219" s="171">
        <f>+D219*E219</f>
        <v>0</v>
      </c>
      <c r="G219" s="15"/>
    </row>
    <row r="220" spans="1:7" s="17" customFormat="1">
      <c r="A220" s="61"/>
      <c r="B220" s="48"/>
      <c r="C220" s="45"/>
      <c r="D220" s="863"/>
      <c r="E220" s="105"/>
      <c r="F220" s="106"/>
      <c r="G220" s="15"/>
    </row>
    <row r="221" spans="1:7" s="17" customFormat="1" ht="33">
      <c r="A221" s="61" t="s">
        <v>751</v>
      </c>
      <c r="B221" s="58" t="s">
        <v>506</v>
      </c>
      <c r="C221" s="45"/>
      <c r="D221" s="863"/>
      <c r="E221" s="105"/>
      <c r="F221" s="106"/>
      <c r="G221" s="15"/>
    </row>
    <row r="222" spans="1:7" s="17" customFormat="1" ht="105" customHeight="1">
      <c r="A222" s="61"/>
      <c r="B222" s="48" t="s">
        <v>507</v>
      </c>
      <c r="C222" s="45"/>
      <c r="D222" s="851"/>
      <c r="E222" s="105"/>
      <c r="F222" s="106"/>
      <c r="G222" s="15"/>
    </row>
    <row r="223" spans="1:7" s="17" customFormat="1">
      <c r="A223" s="61"/>
      <c r="B223" s="59" t="s">
        <v>351</v>
      </c>
      <c r="C223" s="102" t="s">
        <v>332</v>
      </c>
      <c r="D223" s="863">
        <v>1</v>
      </c>
      <c r="E223" s="105"/>
      <c r="F223" s="106">
        <f>+D223*E223</f>
        <v>0</v>
      </c>
      <c r="G223" s="15"/>
    </row>
    <row r="224" spans="1:7" s="17" customFormat="1">
      <c r="A224" s="61"/>
      <c r="B224" s="48"/>
      <c r="C224" s="45"/>
      <c r="D224" s="863"/>
      <c r="E224" s="105"/>
      <c r="F224" s="106"/>
      <c r="G224" s="15"/>
    </row>
    <row r="225" spans="1:9" s="17" customFormat="1" ht="33">
      <c r="A225" s="167" t="s">
        <v>752</v>
      </c>
      <c r="B225" s="180" t="s">
        <v>905</v>
      </c>
      <c r="C225" s="169"/>
      <c r="D225" s="864"/>
      <c r="E225" s="105"/>
      <c r="F225" s="171"/>
      <c r="G225" s="15"/>
    </row>
    <row r="226" spans="1:9" s="17" customFormat="1" ht="93.75" customHeight="1">
      <c r="A226" s="167"/>
      <c r="B226" s="183" t="s">
        <v>906</v>
      </c>
      <c r="C226" s="169"/>
      <c r="D226" s="864"/>
      <c r="E226" s="105"/>
      <c r="F226" s="171"/>
      <c r="G226" s="15"/>
    </row>
    <row r="227" spans="1:9" s="17" customFormat="1">
      <c r="A227" s="167"/>
      <c r="B227" s="192" t="s">
        <v>351</v>
      </c>
      <c r="C227" s="186" t="s">
        <v>332</v>
      </c>
      <c r="D227" s="864">
        <v>5</v>
      </c>
      <c r="E227" s="105"/>
      <c r="F227" s="171">
        <f>+D227*E227</f>
        <v>0</v>
      </c>
      <c r="G227" s="15"/>
    </row>
    <row r="228" spans="1:9" s="17" customFormat="1">
      <c r="A228" s="61"/>
      <c r="B228" s="48"/>
      <c r="C228" s="45"/>
      <c r="D228" s="863"/>
      <c r="E228" s="105"/>
      <c r="F228" s="106"/>
      <c r="G228" s="15"/>
    </row>
    <row r="229" spans="1:9" s="17" customFormat="1">
      <c r="A229" s="61" t="s">
        <v>904</v>
      </c>
      <c r="B229" s="58" t="s">
        <v>352</v>
      </c>
      <c r="C229" s="45"/>
      <c r="D229" s="863"/>
      <c r="E229" s="105"/>
      <c r="F229" s="106"/>
      <c r="G229" s="15"/>
    </row>
    <row r="230" spans="1:9" s="17" customFormat="1" ht="66">
      <c r="A230" s="61"/>
      <c r="B230" s="48" t="s">
        <v>365</v>
      </c>
      <c r="C230" s="45"/>
      <c r="D230" s="851"/>
      <c r="E230" s="105"/>
      <c r="F230" s="106"/>
      <c r="G230" s="15"/>
    </row>
    <row r="231" spans="1:9" s="17" customFormat="1">
      <c r="A231" s="61"/>
      <c r="B231" s="59" t="s">
        <v>351</v>
      </c>
      <c r="C231" s="102" t="s">
        <v>332</v>
      </c>
      <c r="D231" s="863">
        <f>D96*0.5+D203-D215-D219-D223-D227</f>
        <v>31</v>
      </c>
      <c r="E231" s="105"/>
      <c r="F231" s="106">
        <f>+D231*E231</f>
        <v>0</v>
      </c>
      <c r="G231" s="15"/>
    </row>
    <row r="232" spans="1:9" s="17" customFormat="1">
      <c r="A232" s="61"/>
      <c r="B232" s="48"/>
      <c r="C232" s="45"/>
      <c r="D232" s="863"/>
      <c r="E232" s="47"/>
      <c r="F232" s="106"/>
      <c r="G232" s="199"/>
      <c r="H232" s="200"/>
    </row>
    <row r="233" spans="1:9" ht="15" customHeight="1">
      <c r="A233" s="462"/>
      <c r="B233" s="942" t="s">
        <v>380</v>
      </c>
      <c r="C233" s="463"/>
      <c r="D233" s="794"/>
      <c r="E233" s="465" t="s">
        <v>924</v>
      </c>
      <c r="F233" s="466">
        <f>F207+F215+F223+F231</f>
        <v>0</v>
      </c>
    </row>
    <row r="234" spans="1:9" ht="15" customHeight="1">
      <c r="A234" s="61"/>
      <c r="B234" s="943"/>
      <c r="C234" s="49"/>
      <c r="E234" s="200" t="s">
        <v>925</v>
      </c>
      <c r="F234" s="239">
        <f>F203+F211+F219+F227</f>
        <v>0</v>
      </c>
      <c r="G234" s="199"/>
      <c r="I234" s="200"/>
    </row>
    <row r="235" spans="1:9" s="17" customFormat="1" ht="17.25" thickBot="1">
      <c r="A235" s="456"/>
      <c r="B235" s="944"/>
      <c r="C235" s="457"/>
      <c r="D235" s="795"/>
      <c r="E235" s="458" t="s">
        <v>1838</v>
      </c>
      <c r="F235" s="460">
        <f>SUM(F233:F234)</f>
        <v>0</v>
      </c>
      <c r="G235" s="201"/>
      <c r="I235" s="198"/>
    </row>
    <row r="236" spans="1:9" s="17" customFormat="1" ht="17.25" thickTop="1">
      <c r="A236" s="61"/>
      <c r="B236" s="52"/>
      <c r="C236" s="49"/>
      <c r="D236" s="102"/>
      <c r="E236" s="47"/>
      <c r="F236" s="110"/>
      <c r="G236" s="15"/>
    </row>
    <row r="237" spans="1:9" ht="17.25" customHeight="1" thickBot="1">
      <c r="A237" s="77" t="s">
        <v>9</v>
      </c>
      <c r="B237" s="74" t="s">
        <v>318</v>
      </c>
      <c r="C237" s="75"/>
      <c r="D237" s="121"/>
      <c r="E237" s="115"/>
      <c r="F237" s="116"/>
    </row>
    <row r="238" spans="1:9" ht="15.75" customHeight="1" thickTop="1">
      <c r="A238" s="61"/>
      <c r="B238" s="58" t="s">
        <v>276</v>
      </c>
      <c r="C238" s="35"/>
      <c r="D238" s="853"/>
      <c r="E238" s="109"/>
      <c r="F238" s="118"/>
    </row>
    <row r="239" spans="1:9" ht="42" customHeight="1">
      <c r="A239" s="61" t="s">
        <v>20</v>
      </c>
      <c r="B239" s="58" t="s">
        <v>1639</v>
      </c>
      <c r="C239" s="45"/>
      <c r="D239" s="102"/>
      <c r="E239" s="47"/>
      <c r="F239" s="106"/>
    </row>
    <row r="240" spans="1:9" ht="87.75" customHeight="1">
      <c r="A240" s="61"/>
      <c r="B240" s="52" t="s">
        <v>382</v>
      </c>
      <c r="C240" s="101"/>
      <c r="D240" s="859"/>
      <c r="E240" s="105"/>
      <c r="F240" s="119"/>
    </row>
    <row r="241" spans="1:7" ht="18">
      <c r="A241" s="61"/>
      <c r="B241" s="52" t="s">
        <v>355</v>
      </c>
      <c r="C241" s="159" t="s">
        <v>335</v>
      </c>
      <c r="D241" s="102">
        <v>95</v>
      </c>
      <c r="E241" s="105"/>
      <c r="F241" s="106">
        <f>D241*E241</f>
        <v>0</v>
      </c>
    </row>
    <row r="242" spans="1:7" ht="16.5" customHeight="1">
      <c r="A242" s="61"/>
      <c r="B242" s="60"/>
      <c r="C242" s="49"/>
      <c r="D242" s="102"/>
      <c r="E242" s="105"/>
      <c r="F242" s="106"/>
    </row>
    <row r="243" spans="1:7" ht="38.25" customHeight="1">
      <c r="A243" s="167" t="s">
        <v>303</v>
      </c>
      <c r="B243" s="180" t="s">
        <v>1640</v>
      </c>
      <c r="C243" s="169"/>
      <c r="D243" s="186"/>
      <c r="E243" s="105"/>
      <c r="F243" s="171"/>
    </row>
    <row r="244" spans="1:7" ht="87.75" customHeight="1">
      <c r="A244" s="167"/>
      <c r="B244" s="178" t="s">
        <v>382</v>
      </c>
      <c r="C244" s="174"/>
      <c r="D244" s="858"/>
      <c r="E244" s="105"/>
      <c r="F244" s="175"/>
    </row>
    <row r="245" spans="1:7" ht="18">
      <c r="A245" s="167"/>
      <c r="B245" s="178" t="s">
        <v>355</v>
      </c>
      <c r="C245" s="179" t="s">
        <v>892</v>
      </c>
      <c r="D245" s="186">
        <v>10</v>
      </c>
      <c r="E245" s="105"/>
      <c r="F245" s="171">
        <f>D245*E245</f>
        <v>0</v>
      </c>
    </row>
    <row r="246" spans="1:7" ht="16.5" customHeight="1">
      <c r="A246" s="61"/>
      <c r="B246" s="60"/>
      <c r="C246" s="49"/>
      <c r="D246" s="102"/>
      <c r="E246" s="105"/>
      <c r="F246" s="106"/>
    </row>
    <row r="247" spans="1:7" ht="21" customHeight="1">
      <c r="A247" s="167" t="s">
        <v>305</v>
      </c>
      <c r="B247" s="180" t="s">
        <v>909</v>
      </c>
      <c r="C247" s="169"/>
      <c r="D247" s="186"/>
      <c r="E247" s="105"/>
      <c r="F247" s="171"/>
    </row>
    <row r="248" spans="1:7" ht="117" customHeight="1">
      <c r="A248" s="167"/>
      <c r="B248" s="178" t="s">
        <v>1641</v>
      </c>
      <c r="C248" s="174"/>
      <c r="D248" s="858"/>
      <c r="E248" s="105"/>
      <c r="F248" s="175"/>
    </row>
    <row r="249" spans="1:7">
      <c r="A249" s="167"/>
      <c r="B249" s="178" t="s">
        <v>356</v>
      </c>
      <c r="C249" s="186" t="s">
        <v>332</v>
      </c>
      <c r="D249" s="186">
        <v>2</v>
      </c>
      <c r="E249" s="105"/>
      <c r="F249" s="171">
        <f>D249*E249</f>
        <v>0</v>
      </c>
    </row>
    <row r="250" spans="1:7" ht="16.5" customHeight="1">
      <c r="A250" s="61"/>
      <c r="B250" s="60"/>
      <c r="C250" s="49"/>
      <c r="D250" s="102"/>
      <c r="E250" s="105"/>
      <c r="F250" s="106"/>
    </row>
    <row r="251" spans="1:7" ht="36" customHeight="1">
      <c r="A251" s="167" t="s">
        <v>308</v>
      </c>
      <c r="B251" s="180" t="s">
        <v>1642</v>
      </c>
      <c r="C251" s="169"/>
      <c r="D251" s="186"/>
      <c r="E251" s="105"/>
      <c r="F251" s="189"/>
    </row>
    <row r="252" spans="1:7" ht="87.75" customHeight="1">
      <c r="A252" s="167"/>
      <c r="B252" s="178" t="s">
        <v>911</v>
      </c>
      <c r="C252" s="174"/>
      <c r="D252" s="858"/>
      <c r="E252" s="105"/>
      <c r="F252" s="175"/>
    </row>
    <row r="253" spans="1:7">
      <c r="A253" s="167"/>
      <c r="B253" s="178" t="s">
        <v>356</v>
      </c>
      <c r="C253" s="186" t="s">
        <v>332</v>
      </c>
      <c r="D253" s="186">
        <v>1.5</v>
      </c>
      <c r="E253" s="105"/>
      <c r="F253" s="189">
        <f>D253*E253</f>
        <v>0</v>
      </c>
    </row>
    <row r="254" spans="1:7" ht="16.5" customHeight="1">
      <c r="A254" s="61"/>
      <c r="B254" s="60"/>
      <c r="C254" s="49"/>
      <c r="D254" s="102"/>
      <c r="E254" s="105"/>
      <c r="F254" s="106"/>
    </row>
    <row r="255" spans="1:7" ht="36" customHeight="1">
      <c r="A255" s="61" t="s">
        <v>434</v>
      </c>
      <c r="B255" s="58" t="s">
        <v>505</v>
      </c>
      <c r="C255" s="45"/>
      <c r="D255" s="102"/>
      <c r="E255" s="105"/>
      <c r="F255" s="106"/>
    </row>
    <row r="256" spans="1:7" ht="138" customHeight="1">
      <c r="A256" s="61"/>
      <c r="B256" s="52" t="s">
        <v>1643</v>
      </c>
      <c r="C256" s="101"/>
      <c r="D256" s="859"/>
      <c r="E256" s="105"/>
      <c r="F256" s="119"/>
      <c r="G256" s="139"/>
    </row>
    <row r="257" spans="1:6">
      <c r="A257" s="61"/>
      <c r="B257" s="52" t="s">
        <v>356</v>
      </c>
      <c r="C257" s="102" t="s">
        <v>332</v>
      </c>
      <c r="D257" s="102">
        <v>20</v>
      </c>
      <c r="E257" s="105"/>
      <c r="F257" s="106">
        <f>D257*E257</f>
        <v>0</v>
      </c>
    </row>
    <row r="258" spans="1:6" ht="14.25" customHeight="1">
      <c r="A258" s="61"/>
      <c r="B258" s="66"/>
      <c r="C258" s="102"/>
      <c r="D258" s="102"/>
      <c r="E258" s="105"/>
      <c r="F258" s="106"/>
    </row>
    <row r="259" spans="1:6" ht="33.75" customHeight="1">
      <c r="A259" s="61" t="s">
        <v>435</v>
      </c>
      <c r="B259" s="58" t="s">
        <v>794</v>
      </c>
      <c r="C259" s="102"/>
      <c r="D259" s="102"/>
      <c r="E259" s="105"/>
      <c r="F259" s="106"/>
    </row>
    <row r="260" spans="1:6" ht="139.5" customHeight="1">
      <c r="A260" s="61"/>
      <c r="B260" s="60" t="s">
        <v>1644</v>
      </c>
      <c r="C260" s="102"/>
      <c r="D260" s="102"/>
      <c r="E260" s="105"/>
      <c r="F260" s="106"/>
    </row>
    <row r="261" spans="1:6" ht="16.5" customHeight="1">
      <c r="A261" s="61"/>
      <c r="B261" s="60" t="s">
        <v>356</v>
      </c>
      <c r="C261" s="102" t="s">
        <v>332</v>
      </c>
      <c r="D261" s="102">
        <v>34</v>
      </c>
      <c r="E261" s="105"/>
      <c r="F261" s="106">
        <f>D261*E261</f>
        <v>0</v>
      </c>
    </row>
    <row r="262" spans="1:6" ht="18" customHeight="1">
      <c r="A262" s="61"/>
      <c r="B262" s="66"/>
      <c r="C262" s="102"/>
      <c r="D262" s="102"/>
      <c r="E262" s="105"/>
      <c r="F262" s="106"/>
    </row>
    <row r="263" spans="1:6" ht="33.75" customHeight="1">
      <c r="A263" s="167" t="s">
        <v>791</v>
      </c>
      <c r="B263" s="180" t="s">
        <v>792</v>
      </c>
      <c r="C263" s="186"/>
      <c r="D263" s="186"/>
      <c r="E263" s="105"/>
      <c r="F263" s="171"/>
    </row>
    <row r="264" spans="1:6" ht="284.25" customHeight="1">
      <c r="A264" s="167"/>
      <c r="B264" s="187" t="s">
        <v>840</v>
      </c>
      <c r="C264" s="186"/>
      <c r="D264" s="186"/>
      <c r="E264" s="105"/>
      <c r="F264" s="171"/>
    </row>
    <row r="265" spans="1:6" ht="34.5" customHeight="1">
      <c r="A265" s="167"/>
      <c r="B265" s="187" t="s">
        <v>800</v>
      </c>
      <c r="C265" s="186" t="s">
        <v>332</v>
      </c>
      <c r="D265" s="186">
        <v>1</v>
      </c>
      <c r="E265" s="105"/>
      <c r="F265" s="171">
        <f>D265*E265</f>
        <v>0</v>
      </c>
    </row>
    <row r="266" spans="1:6" ht="16.5" customHeight="1">
      <c r="A266" s="61"/>
      <c r="B266" s="60"/>
      <c r="C266" s="49"/>
      <c r="D266" s="102"/>
      <c r="E266" s="105"/>
      <c r="F266" s="106"/>
    </row>
    <row r="267" spans="1:6">
      <c r="A267" s="61" t="s">
        <v>793</v>
      </c>
      <c r="B267" s="53" t="s">
        <v>328</v>
      </c>
      <c r="C267" s="159"/>
      <c r="D267" s="102"/>
      <c r="E267" s="105"/>
      <c r="F267" s="106"/>
    </row>
    <row r="268" spans="1:6" ht="33.75" customHeight="1">
      <c r="A268" s="61"/>
      <c r="B268" s="60" t="s">
        <v>383</v>
      </c>
      <c r="C268" s="102"/>
      <c r="D268" s="102"/>
      <c r="E268" s="105"/>
      <c r="F268" s="106"/>
    </row>
    <row r="269" spans="1:6" ht="16.5" customHeight="1">
      <c r="A269" s="61"/>
      <c r="B269" s="60" t="s">
        <v>361</v>
      </c>
      <c r="C269" s="102"/>
      <c r="D269" s="102"/>
      <c r="E269" s="105"/>
      <c r="F269" s="106"/>
    </row>
    <row r="270" spans="1:6" ht="32.25" customHeight="1">
      <c r="A270" s="61"/>
      <c r="B270" s="60" t="s">
        <v>895</v>
      </c>
      <c r="C270" s="102" t="s">
        <v>21</v>
      </c>
      <c r="D270" s="102">
        <v>6350</v>
      </c>
      <c r="E270" s="105"/>
      <c r="F270" s="106">
        <f>D270*E270</f>
        <v>0</v>
      </c>
    </row>
    <row r="271" spans="1:6" ht="16.5" customHeight="1">
      <c r="A271" s="61"/>
      <c r="B271" s="187" t="s">
        <v>894</v>
      </c>
      <c r="C271" s="186" t="s">
        <v>21</v>
      </c>
      <c r="D271" s="186">
        <v>550</v>
      </c>
      <c r="E271" s="105"/>
      <c r="F271" s="171">
        <f>D271*E271</f>
        <v>0</v>
      </c>
    </row>
    <row r="272" spans="1:6" ht="14.25" customHeight="1">
      <c r="A272" s="61"/>
      <c r="B272" s="66"/>
      <c r="C272" s="102"/>
      <c r="D272" s="102"/>
      <c r="E272" s="105"/>
      <c r="F272" s="106"/>
    </row>
    <row r="273" spans="1:9" ht="33.75" customHeight="1">
      <c r="A273" s="61" t="s">
        <v>910</v>
      </c>
      <c r="B273" s="58" t="s">
        <v>362</v>
      </c>
      <c r="C273" s="102"/>
      <c r="D273" s="102"/>
      <c r="E273" s="105"/>
      <c r="F273" s="106"/>
    </row>
    <row r="274" spans="1:9" ht="102.75" customHeight="1">
      <c r="A274" s="61"/>
      <c r="B274" s="60" t="s">
        <v>363</v>
      </c>
      <c r="C274" s="102"/>
      <c r="D274" s="102"/>
      <c r="E274" s="105"/>
      <c r="F274" s="106"/>
    </row>
    <row r="275" spans="1:9" ht="16.5" customHeight="1">
      <c r="A275" s="61"/>
      <c r="B275" s="60" t="s">
        <v>364</v>
      </c>
      <c r="C275" s="102"/>
      <c r="D275" s="102"/>
      <c r="E275" s="105"/>
      <c r="F275" s="106"/>
    </row>
    <row r="276" spans="1:9" ht="14.25" customHeight="1">
      <c r="A276" s="61"/>
      <c r="B276" s="60" t="s">
        <v>508</v>
      </c>
      <c r="C276" s="160" t="s">
        <v>329</v>
      </c>
      <c r="D276" s="102">
        <v>640</v>
      </c>
      <c r="E276" s="105"/>
      <c r="F276" s="106">
        <f>D276*E276</f>
        <v>0</v>
      </c>
    </row>
    <row r="277" spans="1:9" ht="16.5" customHeight="1">
      <c r="A277" s="61"/>
      <c r="B277" s="60"/>
      <c r="C277" s="49"/>
      <c r="D277" s="102"/>
      <c r="E277" s="47"/>
      <c r="F277" s="106"/>
      <c r="G277" s="199"/>
      <c r="H277" s="200"/>
      <c r="I277" s="17"/>
    </row>
    <row r="278" spans="1:9" ht="15" customHeight="1">
      <c r="A278" s="462"/>
      <c r="B278" s="942" t="s">
        <v>324</v>
      </c>
      <c r="C278" s="463"/>
      <c r="D278" s="794"/>
      <c r="E278" s="465" t="s">
        <v>924</v>
      </c>
      <c r="F278" s="466">
        <f>F241+F257+F261+F270+F276</f>
        <v>0</v>
      </c>
    </row>
    <row r="279" spans="1:9" ht="15" customHeight="1">
      <c r="A279" s="61"/>
      <c r="B279" s="943"/>
      <c r="C279" s="49"/>
      <c r="E279" s="200" t="s">
        <v>925</v>
      </c>
      <c r="F279" s="239">
        <f>F245+F249+F253+F265+F271</f>
        <v>0</v>
      </c>
      <c r="G279" s="199"/>
      <c r="I279" s="200"/>
    </row>
    <row r="280" spans="1:9" s="17" customFormat="1" ht="17.25" thickBot="1">
      <c r="A280" s="456"/>
      <c r="B280" s="944"/>
      <c r="C280" s="457"/>
      <c r="D280" s="795"/>
      <c r="E280" s="458" t="s">
        <v>1838</v>
      </c>
      <c r="F280" s="460">
        <f>SUM(F278:F279)</f>
        <v>0</v>
      </c>
      <c r="G280" s="201"/>
      <c r="I280" s="198"/>
    </row>
    <row r="281" spans="1:9" s="17" customFormat="1" ht="18.75" customHeight="1" thickTop="1">
      <c r="A281" s="61"/>
      <c r="B281" s="52"/>
      <c r="C281" s="49"/>
      <c r="D281" s="102"/>
      <c r="E281" s="47"/>
      <c r="F281" s="106" t="str">
        <f>IF(E281&lt;&gt;0,IF(D281&lt;&gt;"",D281*E281,E281),"")</f>
        <v/>
      </c>
      <c r="G281" s="15"/>
    </row>
    <row r="282" spans="1:9" ht="18" customHeight="1" thickBot="1">
      <c r="A282" s="78" t="s">
        <v>28</v>
      </c>
      <c r="B282" s="79" t="s">
        <v>15</v>
      </c>
      <c r="C282" s="75"/>
      <c r="D282" s="121"/>
      <c r="E282" s="115"/>
      <c r="F282" s="116"/>
    </row>
    <row r="283" spans="1:9" ht="12.95" customHeight="1" thickTop="1">
      <c r="A283" s="61"/>
      <c r="B283" s="54"/>
      <c r="C283" s="49"/>
      <c r="D283" s="102"/>
      <c r="E283" s="47"/>
      <c r="F283" s="106" t="str">
        <f>IF(E283&lt;&gt;0,IF(D283&lt;&gt;"",D283*E283,E283),"")</f>
        <v/>
      </c>
    </row>
    <row r="284" spans="1:9" ht="35.25" customHeight="1">
      <c r="A284" s="61" t="s">
        <v>29</v>
      </c>
      <c r="B284" s="53" t="s">
        <v>310</v>
      </c>
      <c r="C284" s="45"/>
      <c r="D284" s="102"/>
      <c r="E284" s="47"/>
      <c r="F284" s="106" t="str">
        <f>IF(E284&lt;&gt;0,IF(D284&lt;&gt;"",D284*E284,E284),"")</f>
        <v/>
      </c>
    </row>
    <row r="285" spans="1:9" ht="165">
      <c r="A285" s="61"/>
      <c r="B285" s="52" t="s">
        <v>385</v>
      </c>
      <c r="C285" s="49"/>
      <c r="D285" s="163"/>
      <c r="E285" s="105"/>
      <c r="F285" s="106" t="str">
        <f>IF(E285&lt;&gt;0,IF(D285&lt;&gt;"",D285*E285,E285),"")</f>
        <v/>
      </c>
      <c r="G285" s="139"/>
    </row>
    <row r="286" spans="1:9">
      <c r="A286" s="61"/>
      <c r="B286" s="52" t="s">
        <v>357</v>
      </c>
      <c r="C286" s="49"/>
      <c r="D286" s="163"/>
      <c r="E286" s="105"/>
      <c r="F286" s="106"/>
    </row>
    <row r="287" spans="1:9" ht="16.5" customHeight="1">
      <c r="A287" s="61"/>
      <c r="B287" s="52" t="s">
        <v>313</v>
      </c>
      <c r="C287" s="49" t="s">
        <v>335</v>
      </c>
      <c r="D287" s="163">
        <v>968</v>
      </c>
      <c r="E287" s="105"/>
      <c r="F287" s="106">
        <f>D287*E287</f>
        <v>0</v>
      </c>
    </row>
    <row r="288" spans="1:9" ht="19.5" customHeight="1">
      <c r="A288" s="61"/>
      <c r="B288" s="52" t="s">
        <v>828</v>
      </c>
      <c r="C288" s="49" t="s">
        <v>335</v>
      </c>
      <c r="D288" s="163">
        <v>210</v>
      </c>
      <c r="E288" s="105"/>
      <c r="F288" s="106">
        <f>D288*E288</f>
        <v>0</v>
      </c>
    </row>
    <row r="289" spans="1:6" ht="19.5" customHeight="1">
      <c r="A289" s="61"/>
      <c r="B289" s="52" t="s">
        <v>824</v>
      </c>
      <c r="C289" s="49" t="s">
        <v>335</v>
      </c>
      <c r="D289" s="163">
        <v>155</v>
      </c>
      <c r="E289" s="105"/>
      <c r="F289" s="106">
        <f>D289*E289</f>
        <v>0</v>
      </c>
    </row>
    <row r="290" spans="1:6" ht="12.75" customHeight="1">
      <c r="A290" s="61"/>
      <c r="B290" s="54"/>
      <c r="C290" s="45"/>
      <c r="D290" s="102"/>
      <c r="E290" s="105"/>
      <c r="F290" s="106" t="str">
        <f>IF(E290&lt;&gt;0,IF(D290&lt;&gt;"",D290*E290,E290),"")</f>
        <v/>
      </c>
    </row>
    <row r="291" spans="1:6" ht="16.5" customHeight="1">
      <c r="A291" s="61" t="s">
        <v>32</v>
      </c>
      <c r="B291" s="53" t="s">
        <v>302</v>
      </c>
      <c r="C291" s="45"/>
      <c r="D291" s="102"/>
      <c r="E291" s="105"/>
      <c r="F291" s="106" t="str">
        <f>IF(E291&lt;&gt;0,IF(D291&lt;&gt;"",D291*E291,E291),"")</f>
        <v/>
      </c>
    </row>
    <row r="292" spans="1:6" ht="335.25" customHeight="1">
      <c r="A292" s="61"/>
      <c r="B292" s="52" t="s">
        <v>386</v>
      </c>
      <c r="D292" s="850"/>
      <c r="E292" s="105"/>
      <c r="F292" s="103"/>
    </row>
    <row r="293" spans="1:6" ht="19.5" customHeight="1">
      <c r="A293" s="61"/>
      <c r="B293" s="52" t="s">
        <v>829</v>
      </c>
      <c r="C293" s="49" t="s">
        <v>335</v>
      </c>
      <c r="D293" s="163">
        <v>200</v>
      </c>
      <c r="E293" s="105"/>
      <c r="F293" s="106">
        <f>D293*E293</f>
        <v>0</v>
      </c>
    </row>
    <row r="294" spans="1:6" ht="12.95" customHeight="1">
      <c r="A294" s="61"/>
      <c r="B294" s="52"/>
      <c r="C294" s="49"/>
      <c r="D294" s="102"/>
      <c r="E294" s="105"/>
      <c r="F294" s="106" t="str">
        <f>IF(E294&lt;&gt;0,IF(D294&lt;&gt;"",D294*E294,E294),"")</f>
        <v/>
      </c>
    </row>
    <row r="295" spans="1:6" ht="16.5" customHeight="1">
      <c r="A295" s="61" t="s">
        <v>33</v>
      </c>
      <c r="B295" s="53" t="s">
        <v>314</v>
      </c>
      <c r="C295" s="49"/>
      <c r="D295" s="102"/>
      <c r="E295" s="105"/>
      <c r="F295" s="106"/>
    </row>
    <row r="296" spans="1:6" ht="165">
      <c r="A296" s="61"/>
      <c r="B296" s="52" t="s">
        <v>826</v>
      </c>
      <c r="D296" s="850"/>
      <c r="E296" s="105"/>
      <c r="F296" s="103"/>
    </row>
    <row r="297" spans="1:6">
      <c r="A297" s="61"/>
      <c r="B297" s="52" t="s">
        <v>358</v>
      </c>
      <c r="C297" s="49" t="s">
        <v>311</v>
      </c>
      <c r="D297" s="163">
        <v>20</v>
      </c>
      <c r="E297" s="105"/>
      <c r="F297" s="106">
        <f>D297*E297</f>
        <v>0</v>
      </c>
    </row>
    <row r="298" spans="1:6">
      <c r="A298" s="61"/>
      <c r="B298" s="52"/>
      <c r="C298" s="49"/>
      <c r="D298" s="102"/>
      <c r="E298" s="105"/>
      <c r="F298" s="106"/>
    </row>
    <row r="299" spans="1:6" ht="16.5" customHeight="1">
      <c r="A299" s="61" t="s">
        <v>34</v>
      </c>
      <c r="B299" s="53" t="s">
        <v>1707</v>
      </c>
      <c r="C299" s="45"/>
      <c r="D299" s="102"/>
      <c r="E299" s="105"/>
      <c r="F299" s="106" t="str">
        <f>IF(E299&lt;&gt;0,IF(D299&lt;&gt;"",D299*E299,E299),"")</f>
        <v/>
      </c>
    </row>
    <row r="300" spans="1:6" ht="369.75" customHeight="1">
      <c r="A300" s="61"/>
      <c r="B300" s="52" t="s">
        <v>1708</v>
      </c>
      <c r="C300" s="44"/>
      <c r="D300" s="861"/>
      <c r="E300" s="105"/>
      <c r="F300" s="106" t="str">
        <f>IF(E300&lt;&gt;0,IF(D302&lt;&gt;"",D302*E300,E300),"")</f>
        <v/>
      </c>
    </row>
    <row r="301" spans="1:6" ht="19.5" customHeight="1">
      <c r="A301" s="61"/>
      <c r="B301" s="52" t="s">
        <v>823</v>
      </c>
      <c r="C301" s="44"/>
      <c r="D301" s="861"/>
      <c r="E301" s="105"/>
      <c r="F301" s="106"/>
    </row>
    <row r="302" spans="1:6" ht="19.5" customHeight="1">
      <c r="A302" s="61"/>
      <c r="B302" s="52" t="s">
        <v>313</v>
      </c>
      <c r="C302" s="49" t="s">
        <v>335</v>
      </c>
      <c r="D302" s="163">
        <v>968</v>
      </c>
      <c r="E302" s="105"/>
      <c r="F302" s="106">
        <f>D302*E302</f>
        <v>0</v>
      </c>
    </row>
    <row r="303" spans="1:6" ht="19.5" customHeight="1">
      <c r="A303" s="61"/>
      <c r="B303" s="52" t="s">
        <v>839</v>
      </c>
      <c r="C303" s="49" t="s">
        <v>335</v>
      </c>
      <c r="D303" s="163">
        <v>230</v>
      </c>
      <c r="E303" s="105"/>
      <c r="F303" s="106">
        <f>D303*E303</f>
        <v>0</v>
      </c>
    </row>
    <row r="304" spans="1:6" ht="18">
      <c r="A304" s="61"/>
      <c r="B304" s="52" t="s">
        <v>825</v>
      </c>
      <c r="C304" s="49" t="s">
        <v>335</v>
      </c>
      <c r="D304" s="163">
        <v>165</v>
      </c>
      <c r="E304" s="105"/>
      <c r="F304" s="106">
        <f>D304*E304</f>
        <v>0</v>
      </c>
    </row>
    <row r="305" spans="1:6" ht="19.5" customHeight="1">
      <c r="A305" s="61"/>
      <c r="B305" s="52"/>
      <c r="C305" s="49"/>
      <c r="D305" s="163"/>
      <c r="E305" s="105"/>
      <c r="F305" s="106"/>
    </row>
    <row r="306" spans="1:6" ht="33">
      <c r="A306" s="61" t="s">
        <v>35</v>
      </c>
      <c r="B306" s="53" t="s">
        <v>710</v>
      </c>
      <c r="C306" s="49"/>
      <c r="D306" s="163"/>
      <c r="E306" s="105"/>
      <c r="F306" s="106"/>
    </row>
    <row r="307" spans="1:6" ht="49.5">
      <c r="A307" s="61"/>
      <c r="B307" s="52" t="s">
        <v>827</v>
      </c>
      <c r="C307" s="49"/>
      <c r="D307" s="163"/>
      <c r="E307" s="105"/>
      <c r="F307" s="106"/>
    </row>
    <row r="308" spans="1:6" ht="18">
      <c r="A308" s="61"/>
      <c r="B308" s="52" t="s">
        <v>711</v>
      </c>
      <c r="C308" s="49" t="s">
        <v>335</v>
      </c>
      <c r="D308" s="163">
        <v>10</v>
      </c>
      <c r="E308" s="105"/>
      <c r="F308" s="106">
        <f>D308*E308</f>
        <v>0</v>
      </c>
    </row>
    <row r="309" spans="1:6" ht="19.5" customHeight="1">
      <c r="A309" s="61"/>
      <c r="B309" s="52"/>
      <c r="C309" s="49"/>
      <c r="D309" s="163"/>
      <c r="E309" s="105"/>
      <c r="F309" s="106"/>
    </row>
    <row r="310" spans="1:6" ht="36.75" customHeight="1">
      <c r="A310" s="61" t="s">
        <v>36</v>
      </c>
      <c r="B310" s="53" t="s">
        <v>855</v>
      </c>
      <c r="C310" s="45"/>
      <c r="D310" s="102"/>
      <c r="E310" s="105"/>
      <c r="F310" s="106"/>
    </row>
    <row r="311" spans="1:6" ht="88.5" customHeight="1">
      <c r="A311" s="61"/>
      <c r="B311" s="52" t="s">
        <v>856</v>
      </c>
      <c r="D311" s="850"/>
      <c r="E311" s="105"/>
      <c r="F311" s="103"/>
    </row>
    <row r="312" spans="1:6">
      <c r="A312" s="61"/>
      <c r="B312" s="52" t="s">
        <v>857</v>
      </c>
      <c r="E312" s="105"/>
      <c r="F312" s="15"/>
    </row>
    <row r="313" spans="1:6" ht="18">
      <c r="A313" s="61"/>
      <c r="B313" s="52" t="s">
        <v>830</v>
      </c>
      <c r="C313" s="49" t="s">
        <v>335</v>
      </c>
      <c r="D313" s="163">
        <v>968</v>
      </c>
      <c r="E313" s="105"/>
      <c r="F313" s="106">
        <f>D313*E313</f>
        <v>0</v>
      </c>
    </row>
    <row r="314" spans="1:6" ht="18">
      <c r="A314" s="61"/>
      <c r="B314" s="52" t="s">
        <v>831</v>
      </c>
      <c r="C314" s="49" t="s">
        <v>335</v>
      </c>
      <c r="D314" s="163">
        <v>280</v>
      </c>
      <c r="E314" s="105"/>
      <c r="F314" s="106">
        <f>D314*E314</f>
        <v>0</v>
      </c>
    </row>
    <row r="315" spans="1:6" ht="16.5" customHeight="1">
      <c r="A315" s="61"/>
      <c r="B315" s="54"/>
      <c r="C315" s="45"/>
      <c r="D315" s="102"/>
      <c r="E315" s="105"/>
      <c r="F315" s="106"/>
    </row>
    <row r="316" spans="1:6" ht="49.5">
      <c r="A316" s="61" t="s">
        <v>37</v>
      </c>
      <c r="B316" s="53" t="s">
        <v>512</v>
      </c>
      <c r="C316" s="45"/>
      <c r="D316" s="102"/>
      <c r="E316" s="105"/>
      <c r="F316" s="106"/>
    </row>
    <row r="317" spans="1:6" ht="154.5" customHeight="1">
      <c r="A317" s="61"/>
      <c r="B317" s="48" t="s">
        <v>723</v>
      </c>
      <c r="C317" s="101"/>
      <c r="D317" s="859"/>
      <c r="E317" s="105"/>
      <c r="F317" s="119"/>
    </row>
    <row r="318" spans="1:6" ht="20.25" customHeight="1">
      <c r="A318" s="61"/>
      <c r="B318" s="52" t="s">
        <v>391</v>
      </c>
      <c r="C318" s="49"/>
      <c r="D318" s="163"/>
      <c r="E318" s="105"/>
      <c r="F318" s="106"/>
    </row>
    <row r="319" spans="1:6" ht="16.5" customHeight="1">
      <c r="A319" s="61"/>
      <c r="B319" s="52" t="s">
        <v>513</v>
      </c>
      <c r="C319" s="49" t="s">
        <v>335</v>
      </c>
      <c r="D319" s="163">
        <v>117</v>
      </c>
      <c r="E319" s="105"/>
      <c r="F319" s="106">
        <f>D319*E319</f>
        <v>0</v>
      </c>
    </row>
    <row r="320" spans="1:6" ht="16.5" customHeight="1">
      <c r="A320" s="61"/>
      <c r="B320" s="52" t="s">
        <v>757</v>
      </c>
      <c r="C320" s="49" t="s">
        <v>335</v>
      </c>
      <c r="D320" s="163">
        <v>81</v>
      </c>
      <c r="E320" s="105"/>
      <c r="F320" s="106">
        <f>D320*E320</f>
        <v>0</v>
      </c>
    </row>
    <row r="321" spans="1:6" ht="16.5" customHeight="1">
      <c r="A321" s="61"/>
      <c r="B321" s="52" t="s">
        <v>514</v>
      </c>
      <c r="C321" s="49" t="s">
        <v>335</v>
      </c>
      <c r="D321" s="163">
        <v>75</v>
      </c>
      <c r="E321" s="105"/>
      <c r="F321" s="106">
        <f>D321*E321</f>
        <v>0</v>
      </c>
    </row>
    <row r="322" spans="1:6" ht="15.75" customHeight="1">
      <c r="A322" s="61"/>
      <c r="B322" s="52" t="s">
        <v>758</v>
      </c>
      <c r="C322" s="49" t="s">
        <v>335</v>
      </c>
      <c r="D322" s="163">
        <v>40</v>
      </c>
      <c r="E322" s="105"/>
      <c r="F322" s="106">
        <f>D322*E322</f>
        <v>0</v>
      </c>
    </row>
    <row r="323" spans="1:6" ht="15.75" customHeight="1">
      <c r="A323" s="61"/>
      <c r="B323" s="52" t="s">
        <v>515</v>
      </c>
      <c r="C323" s="49" t="s">
        <v>335</v>
      </c>
      <c r="D323" s="163">
        <v>44</v>
      </c>
      <c r="E323" s="105"/>
      <c r="F323" s="106">
        <f>D323*E323</f>
        <v>0</v>
      </c>
    </row>
    <row r="324" spans="1:6" ht="16.5" customHeight="1">
      <c r="A324" s="146"/>
      <c r="B324" s="147"/>
      <c r="C324" s="148"/>
      <c r="D324" s="867"/>
      <c r="E324" s="105"/>
      <c r="F324" s="144"/>
    </row>
    <row r="325" spans="1:6" ht="22.5" customHeight="1">
      <c r="A325" s="61" t="s">
        <v>38</v>
      </c>
      <c r="B325" s="53" t="s">
        <v>516</v>
      </c>
      <c r="C325" s="45"/>
      <c r="D325" s="102"/>
      <c r="E325" s="105"/>
      <c r="F325" s="106"/>
    </row>
    <row r="326" spans="1:6" ht="136.5" customHeight="1">
      <c r="A326" s="61"/>
      <c r="B326" s="48" t="s">
        <v>724</v>
      </c>
      <c r="C326" s="101"/>
      <c r="D326" s="859"/>
      <c r="E326" s="105"/>
      <c r="F326" s="119"/>
    </row>
    <row r="327" spans="1:6" ht="20.25" customHeight="1">
      <c r="A327" s="61"/>
      <c r="B327" s="52" t="s">
        <v>517</v>
      </c>
      <c r="C327" s="49"/>
      <c r="D327" s="163"/>
      <c r="E327" s="105"/>
      <c r="F327" s="106"/>
    </row>
    <row r="328" spans="1:6" ht="16.5" customHeight="1">
      <c r="A328" s="61"/>
      <c r="B328" s="52" t="s">
        <v>801</v>
      </c>
      <c r="C328" s="49" t="s">
        <v>413</v>
      </c>
      <c r="D328" s="163">
        <v>5</v>
      </c>
      <c r="E328" s="105"/>
      <c r="F328" s="106">
        <f>D328*E328</f>
        <v>0</v>
      </c>
    </row>
    <row r="329" spans="1:6" ht="16.5" customHeight="1">
      <c r="A329" s="146"/>
      <c r="B329" s="147"/>
      <c r="C329" s="148"/>
      <c r="D329" s="867"/>
      <c r="E329" s="105"/>
      <c r="F329" s="144"/>
    </row>
    <row r="330" spans="1:6" ht="33.75" customHeight="1">
      <c r="A330" s="61" t="s">
        <v>384</v>
      </c>
      <c r="B330" s="53" t="s">
        <v>645</v>
      </c>
      <c r="C330" s="45"/>
      <c r="D330" s="102"/>
      <c r="E330" s="105"/>
      <c r="F330" s="149"/>
    </row>
    <row r="331" spans="1:6" ht="66">
      <c r="A331" s="61"/>
      <c r="B331" s="48" t="s">
        <v>646</v>
      </c>
      <c r="C331" s="101"/>
      <c r="D331" s="859"/>
      <c r="E331" s="105"/>
      <c r="F331" s="119"/>
    </row>
    <row r="332" spans="1:6" ht="18">
      <c r="A332" s="61"/>
      <c r="B332" s="52" t="s">
        <v>647</v>
      </c>
      <c r="C332" s="49" t="s">
        <v>335</v>
      </c>
      <c r="D332" s="163">
        <v>2</v>
      </c>
      <c r="E332" s="105"/>
      <c r="F332" s="149">
        <f>D332*E332</f>
        <v>0</v>
      </c>
    </row>
    <row r="333" spans="1:6" ht="16.5" customHeight="1">
      <c r="A333" s="61"/>
      <c r="B333" s="54"/>
      <c r="C333" s="45"/>
      <c r="D333" s="102"/>
      <c r="E333" s="105"/>
      <c r="F333" s="106"/>
    </row>
    <row r="334" spans="1:6" ht="33">
      <c r="A334" s="61" t="s">
        <v>406</v>
      </c>
      <c r="B334" s="53" t="s">
        <v>832</v>
      </c>
      <c r="C334" s="45"/>
      <c r="D334" s="102"/>
      <c r="E334" s="105"/>
      <c r="F334" s="106"/>
    </row>
    <row r="335" spans="1:6" ht="132">
      <c r="A335" s="61"/>
      <c r="B335" s="52" t="s">
        <v>833</v>
      </c>
      <c r="D335" s="850"/>
      <c r="E335" s="105"/>
      <c r="F335" s="103"/>
    </row>
    <row r="336" spans="1:6">
      <c r="A336" s="61"/>
      <c r="B336" s="52" t="s">
        <v>387</v>
      </c>
      <c r="C336" s="49"/>
      <c r="D336" s="163"/>
      <c r="E336" s="105"/>
      <c r="F336" s="106"/>
    </row>
    <row r="337" spans="1:6" ht="18">
      <c r="A337" s="61"/>
      <c r="B337" s="52" t="s">
        <v>830</v>
      </c>
      <c r="C337" s="49" t="s">
        <v>335</v>
      </c>
      <c r="D337" s="163">
        <v>2005</v>
      </c>
      <c r="E337" s="105"/>
      <c r="F337" s="106">
        <f>D337*E337</f>
        <v>0</v>
      </c>
    </row>
    <row r="338" spans="1:6" ht="18">
      <c r="A338" s="61"/>
      <c r="B338" s="52" t="s">
        <v>831</v>
      </c>
      <c r="C338" s="49" t="s">
        <v>335</v>
      </c>
      <c r="D338" s="163">
        <v>310</v>
      </c>
      <c r="E338" s="105"/>
      <c r="F338" s="106">
        <f>D338*E338</f>
        <v>0</v>
      </c>
    </row>
    <row r="339" spans="1:6" ht="16.5" customHeight="1">
      <c r="A339" s="61"/>
      <c r="B339" s="54"/>
      <c r="C339" s="45"/>
      <c r="D339" s="102"/>
      <c r="E339" s="105"/>
      <c r="F339" s="106"/>
    </row>
    <row r="340" spans="1:6" ht="33">
      <c r="A340" s="61" t="s">
        <v>436</v>
      </c>
      <c r="B340" s="53" t="s">
        <v>388</v>
      </c>
      <c r="C340" s="45"/>
      <c r="D340" s="102"/>
      <c r="E340" s="105"/>
      <c r="F340" s="106"/>
    </row>
    <row r="341" spans="1:6" ht="99">
      <c r="A341" s="61"/>
      <c r="B341" s="52" t="s">
        <v>389</v>
      </c>
      <c r="D341" s="850"/>
      <c r="E341" s="105"/>
      <c r="F341" s="103"/>
    </row>
    <row r="342" spans="1:6" ht="33">
      <c r="A342" s="61"/>
      <c r="B342" s="52" t="s">
        <v>518</v>
      </c>
      <c r="C342" s="49" t="s">
        <v>335</v>
      </c>
      <c r="D342" s="163">
        <v>1400</v>
      </c>
      <c r="E342" s="105"/>
      <c r="F342" s="106">
        <f>D342*E342</f>
        <v>0</v>
      </c>
    </row>
    <row r="343" spans="1:6" ht="16.5" customHeight="1">
      <c r="A343" s="61"/>
      <c r="B343" s="54"/>
      <c r="C343" s="45"/>
      <c r="D343" s="102"/>
      <c r="E343" s="105"/>
      <c r="F343" s="106"/>
    </row>
    <row r="344" spans="1:6">
      <c r="A344" s="61" t="s">
        <v>437</v>
      </c>
      <c r="B344" s="53" t="s">
        <v>854</v>
      </c>
      <c r="C344" s="45"/>
      <c r="D344" s="102"/>
      <c r="E344" s="105"/>
      <c r="F344" s="106"/>
    </row>
    <row r="345" spans="1:6" ht="99">
      <c r="A345" s="61"/>
      <c r="B345" s="52" t="s">
        <v>849</v>
      </c>
      <c r="D345" s="850"/>
      <c r="E345" s="105"/>
      <c r="F345" s="103"/>
    </row>
    <row r="346" spans="1:6" ht="18">
      <c r="A346" s="61"/>
      <c r="B346" s="52" t="s">
        <v>387</v>
      </c>
      <c r="C346" s="49" t="s">
        <v>335</v>
      </c>
      <c r="D346" s="163">
        <v>600</v>
      </c>
      <c r="E346" s="105"/>
      <c r="F346" s="106">
        <f>D346*E346</f>
        <v>0</v>
      </c>
    </row>
    <row r="347" spans="1:6" ht="16.5" customHeight="1">
      <c r="A347" s="61"/>
      <c r="B347" s="54"/>
      <c r="C347" s="45"/>
      <c r="D347" s="102"/>
      <c r="E347" s="105"/>
      <c r="F347" s="106"/>
    </row>
    <row r="348" spans="1:6">
      <c r="A348" s="61" t="s">
        <v>438</v>
      </c>
      <c r="B348" s="53" t="s">
        <v>519</v>
      </c>
      <c r="C348" s="45"/>
      <c r="D348" s="102"/>
      <c r="E348" s="105"/>
      <c r="F348" s="106"/>
    </row>
    <row r="349" spans="1:6" ht="82.5">
      <c r="A349" s="61"/>
      <c r="B349" s="52" t="s">
        <v>390</v>
      </c>
      <c r="D349" s="850"/>
      <c r="E349" s="105"/>
      <c r="F349" s="103"/>
    </row>
    <row r="350" spans="1:6">
      <c r="A350" s="61"/>
      <c r="B350" s="52" t="s">
        <v>812</v>
      </c>
      <c r="C350" s="49" t="s">
        <v>413</v>
      </c>
      <c r="D350" s="163">
        <v>341</v>
      </c>
      <c r="E350" s="105"/>
      <c r="F350" s="106">
        <f>D350*E350</f>
        <v>0</v>
      </c>
    </row>
    <row r="351" spans="1:6" ht="16.5" customHeight="1">
      <c r="A351" s="61"/>
      <c r="B351" s="54"/>
      <c r="C351" s="45"/>
      <c r="D351" s="102"/>
      <c r="E351" s="105"/>
      <c r="F351" s="106"/>
    </row>
    <row r="352" spans="1:6" ht="36" customHeight="1">
      <c r="A352" s="61" t="s">
        <v>439</v>
      </c>
      <c r="B352" s="53" t="s">
        <v>1709</v>
      </c>
      <c r="C352" s="45"/>
      <c r="D352" s="102"/>
      <c r="E352" s="105"/>
      <c r="F352" s="106"/>
    </row>
    <row r="353" spans="1:7" ht="167.25" customHeight="1">
      <c r="A353" s="61"/>
      <c r="B353" s="52" t="s">
        <v>1710</v>
      </c>
      <c r="D353" s="850"/>
      <c r="E353" s="105"/>
      <c r="F353" s="103"/>
    </row>
    <row r="354" spans="1:7" ht="18">
      <c r="A354" s="61"/>
      <c r="B354" s="52" t="s">
        <v>580</v>
      </c>
      <c r="C354" s="49" t="s">
        <v>335</v>
      </c>
      <c r="D354" s="163">
        <v>1855</v>
      </c>
      <c r="E354" s="105"/>
      <c r="F354" s="106">
        <f>D354*E354</f>
        <v>0</v>
      </c>
    </row>
    <row r="355" spans="1:7" ht="16.5" customHeight="1">
      <c r="A355" s="61"/>
      <c r="B355" s="54"/>
      <c r="C355" s="45"/>
      <c r="D355" s="102"/>
      <c r="E355" s="105"/>
      <c r="F355" s="106"/>
    </row>
    <row r="356" spans="1:7" ht="36" customHeight="1">
      <c r="A356" s="61" t="s">
        <v>440</v>
      </c>
      <c r="B356" s="53" t="s">
        <v>1712</v>
      </c>
      <c r="C356" s="45"/>
      <c r="E356" s="105"/>
      <c r="F356" s="106"/>
    </row>
    <row r="357" spans="1:7" ht="198">
      <c r="A357" s="61"/>
      <c r="B357" s="52" t="s">
        <v>1711</v>
      </c>
      <c r="D357" s="851"/>
      <c r="E357" s="105"/>
      <c r="F357" s="103"/>
      <c r="G357" s="140"/>
    </row>
    <row r="358" spans="1:7" ht="18">
      <c r="A358" s="61"/>
      <c r="B358" s="52" t="s">
        <v>580</v>
      </c>
      <c r="C358" s="49" t="s">
        <v>335</v>
      </c>
      <c r="D358" s="163">
        <v>310</v>
      </c>
      <c r="E358" s="105"/>
      <c r="F358" s="106">
        <f>D358*E358</f>
        <v>0</v>
      </c>
    </row>
    <row r="359" spans="1:7" ht="16.5" customHeight="1">
      <c r="A359" s="61"/>
      <c r="B359" s="54"/>
      <c r="C359" s="45"/>
      <c r="D359" s="102"/>
      <c r="E359" s="105"/>
      <c r="F359" s="106"/>
    </row>
    <row r="360" spans="1:7" ht="36" customHeight="1">
      <c r="A360" s="61" t="s">
        <v>587</v>
      </c>
      <c r="B360" s="53" t="s">
        <v>392</v>
      </c>
      <c r="C360" s="45"/>
      <c r="D360" s="102"/>
      <c r="E360" s="105"/>
      <c r="F360" s="106"/>
    </row>
    <row r="361" spans="1:7" ht="56.25" customHeight="1">
      <c r="A361" s="61"/>
      <c r="B361" s="52" t="s">
        <v>393</v>
      </c>
      <c r="D361" s="850"/>
      <c r="E361" s="105"/>
      <c r="F361" s="103"/>
    </row>
    <row r="362" spans="1:7" ht="18">
      <c r="A362" s="61"/>
      <c r="B362" s="52" t="s">
        <v>463</v>
      </c>
      <c r="C362" s="49" t="s">
        <v>335</v>
      </c>
      <c r="D362" s="163">
        <v>1855</v>
      </c>
      <c r="E362" s="105"/>
      <c r="F362" s="106">
        <f>D362*E362</f>
        <v>0</v>
      </c>
    </row>
    <row r="363" spans="1:7" ht="16.5" customHeight="1">
      <c r="A363" s="61"/>
      <c r="B363" s="54"/>
      <c r="C363" s="45"/>
      <c r="D363" s="102"/>
      <c r="E363" s="105"/>
      <c r="F363" s="106"/>
    </row>
    <row r="364" spans="1:7" ht="36" customHeight="1">
      <c r="A364" s="61" t="s">
        <v>648</v>
      </c>
      <c r="B364" s="53" t="s">
        <v>394</v>
      </c>
      <c r="C364" s="45"/>
      <c r="D364" s="102"/>
      <c r="E364" s="105"/>
      <c r="F364" s="106"/>
    </row>
    <row r="365" spans="1:7" ht="115.5">
      <c r="A365" s="61"/>
      <c r="B365" s="52" t="s">
        <v>1713</v>
      </c>
      <c r="D365" s="850"/>
      <c r="E365" s="105"/>
      <c r="F365" s="103"/>
    </row>
    <row r="366" spans="1:7" ht="18">
      <c r="A366" s="61"/>
      <c r="B366" s="52" t="s">
        <v>463</v>
      </c>
      <c r="C366" s="49" t="s">
        <v>335</v>
      </c>
      <c r="D366" s="163">
        <v>1050</v>
      </c>
      <c r="E366" s="105"/>
      <c r="F366" s="106">
        <f>D366*E366</f>
        <v>0</v>
      </c>
    </row>
    <row r="367" spans="1:7" ht="16.5" customHeight="1">
      <c r="A367" s="61"/>
      <c r="B367" s="54"/>
      <c r="C367" s="45"/>
      <c r="D367" s="102"/>
      <c r="E367" s="105"/>
      <c r="F367" s="106"/>
    </row>
    <row r="368" spans="1:7" ht="24" customHeight="1">
      <c r="A368" s="150" t="s">
        <v>714</v>
      </c>
      <c r="B368" s="53" t="s">
        <v>851</v>
      </c>
      <c r="C368" s="45"/>
      <c r="D368" s="102"/>
      <c r="E368" s="105"/>
      <c r="F368" s="106"/>
    </row>
    <row r="369" spans="1:7" ht="66">
      <c r="A369" s="61"/>
      <c r="B369" s="52" t="s">
        <v>850</v>
      </c>
      <c r="D369" s="850"/>
      <c r="E369" s="105"/>
      <c r="F369" s="103"/>
    </row>
    <row r="370" spans="1:7" ht="18">
      <c r="A370" s="61"/>
      <c r="B370" s="52" t="s">
        <v>852</v>
      </c>
      <c r="C370" s="49" t="s">
        <v>335</v>
      </c>
      <c r="D370" s="163">
        <v>600</v>
      </c>
      <c r="E370" s="105"/>
      <c r="F370" s="106">
        <f>D370*E370</f>
        <v>0</v>
      </c>
    </row>
    <row r="371" spans="1:7">
      <c r="A371" s="61"/>
      <c r="B371" s="54"/>
      <c r="C371" s="45"/>
      <c r="D371" s="102"/>
      <c r="E371" s="105"/>
      <c r="F371" s="106"/>
    </row>
    <row r="372" spans="1:7" ht="33">
      <c r="A372" s="61" t="s">
        <v>715</v>
      </c>
      <c r="B372" s="53" t="s">
        <v>796</v>
      </c>
      <c r="C372" s="45"/>
      <c r="D372" s="102"/>
      <c r="E372" s="105"/>
      <c r="F372" s="106"/>
    </row>
    <row r="373" spans="1:7" ht="75.75" customHeight="1">
      <c r="A373" s="61"/>
      <c r="B373" s="52" t="s">
        <v>759</v>
      </c>
      <c r="D373" s="850"/>
      <c r="E373" s="105"/>
      <c r="F373" s="103"/>
      <c r="G373" s="57"/>
    </row>
    <row r="374" spans="1:7" ht="18">
      <c r="A374" s="61"/>
      <c r="B374" s="52" t="s">
        <v>649</v>
      </c>
      <c r="C374" s="49" t="s">
        <v>335</v>
      </c>
      <c r="D374" s="163">
        <v>17</v>
      </c>
      <c r="E374" s="105"/>
      <c r="F374" s="106">
        <f>D374*E374</f>
        <v>0</v>
      </c>
      <c r="G374" s="57"/>
    </row>
    <row r="375" spans="1:7" ht="12" customHeight="1">
      <c r="A375" s="61"/>
      <c r="B375" s="52"/>
      <c r="C375" s="49"/>
      <c r="D375" s="163"/>
      <c r="E375" s="105"/>
      <c r="F375" s="106"/>
      <c r="G375" s="57"/>
    </row>
    <row r="376" spans="1:7">
      <c r="A376" s="61" t="s">
        <v>716</v>
      </c>
      <c r="B376" s="53" t="s">
        <v>726</v>
      </c>
      <c r="C376" s="49"/>
      <c r="D376" s="163"/>
      <c r="E376" s="105"/>
      <c r="F376" s="106"/>
      <c r="G376" s="57"/>
    </row>
    <row r="377" spans="1:7" ht="135.75" customHeight="1">
      <c r="A377" s="61"/>
      <c r="B377" s="52" t="s">
        <v>860</v>
      </c>
      <c r="C377" s="49"/>
      <c r="D377" s="163"/>
      <c r="E377" s="105"/>
      <c r="F377" s="106"/>
      <c r="G377" s="57"/>
    </row>
    <row r="378" spans="1:7">
      <c r="A378" s="61"/>
      <c r="B378" s="52" t="s">
        <v>761</v>
      </c>
      <c r="C378" s="49" t="s">
        <v>306</v>
      </c>
      <c r="D378" s="163">
        <v>1</v>
      </c>
      <c r="E378" s="105"/>
      <c r="F378" s="106">
        <f>D378*E378</f>
        <v>0</v>
      </c>
      <c r="G378" s="57"/>
    </row>
    <row r="379" spans="1:7" ht="13.5" customHeight="1">
      <c r="A379" s="61"/>
      <c r="B379" s="52"/>
      <c r="C379" s="49"/>
      <c r="D379" s="163"/>
      <c r="E379" s="105"/>
      <c r="F379" s="106"/>
      <c r="G379" s="57"/>
    </row>
    <row r="380" spans="1:7">
      <c r="A380" s="61" t="s">
        <v>717</v>
      </c>
      <c r="B380" s="53" t="s">
        <v>727</v>
      </c>
      <c r="C380" s="49"/>
      <c r="D380" s="163"/>
      <c r="E380" s="105"/>
      <c r="F380" s="106"/>
      <c r="G380" s="57"/>
    </row>
    <row r="381" spans="1:7" ht="115.5">
      <c r="A381" s="61"/>
      <c r="B381" s="52" t="s">
        <v>760</v>
      </c>
      <c r="C381" s="49"/>
      <c r="D381" s="163"/>
      <c r="E381" s="105"/>
      <c r="F381" s="106"/>
      <c r="G381" s="57"/>
    </row>
    <row r="382" spans="1:7">
      <c r="A382" s="61"/>
      <c r="B382" s="52" t="s">
        <v>762</v>
      </c>
      <c r="C382" s="49" t="s">
        <v>306</v>
      </c>
      <c r="D382" s="163">
        <v>1</v>
      </c>
      <c r="E382" s="105"/>
      <c r="F382" s="106">
        <f>D382*E382</f>
        <v>0</v>
      </c>
      <c r="G382" s="57"/>
    </row>
    <row r="383" spans="1:7">
      <c r="A383" s="61"/>
      <c r="B383" s="53"/>
      <c r="C383" s="49"/>
      <c r="D383" s="163"/>
      <c r="E383" s="105"/>
      <c r="F383" s="106"/>
      <c r="G383" s="57"/>
    </row>
    <row r="384" spans="1:7">
      <c r="A384" s="61" t="s">
        <v>767</v>
      </c>
      <c r="B384" s="53" t="s">
        <v>725</v>
      </c>
      <c r="C384" s="49"/>
      <c r="D384" s="163"/>
      <c r="E384" s="105"/>
      <c r="F384" s="106"/>
      <c r="G384" s="57"/>
    </row>
    <row r="385" spans="1:7" ht="118.5" customHeight="1">
      <c r="A385" s="61"/>
      <c r="B385" s="52" t="s">
        <v>763</v>
      </c>
      <c r="C385" s="49"/>
      <c r="D385" s="163"/>
      <c r="E385" s="105"/>
      <c r="F385" s="106"/>
      <c r="G385" s="57"/>
    </row>
    <row r="386" spans="1:7" ht="19.5" customHeight="1">
      <c r="A386" s="61"/>
      <c r="B386" s="52" t="s">
        <v>764</v>
      </c>
      <c r="C386" s="49" t="s">
        <v>306</v>
      </c>
      <c r="D386" s="163">
        <v>1</v>
      </c>
      <c r="E386" s="105"/>
      <c r="F386" s="106">
        <f>D386*E386</f>
        <v>0</v>
      </c>
      <c r="G386" s="57"/>
    </row>
    <row r="387" spans="1:7">
      <c r="A387" s="61"/>
      <c r="B387" s="52"/>
      <c r="C387" s="49"/>
      <c r="D387" s="163"/>
      <c r="E387" s="105"/>
      <c r="F387" s="106"/>
      <c r="G387" s="57"/>
    </row>
    <row r="388" spans="1:7" ht="66">
      <c r="A388" s="61" t="s">
        <v>768</v>
      </c>
      <c r="B388" s="53" t="s">
        <v>728</v>
      </c>
      <c r="C388" s="49"/>
      <c r="D388" s="163"/>
      <c r="E388" s="105"/>
      <c r="F388" s="106"/>
      <c r="G388" s="57"/>
    </row>
    <row r="389" spans="1:7" ht="115.5">
      <c r="A389" s="61"/>
      <c r="B389" s="52" t="s">
        <v>766</v>
      </c>
      <c r="C389" s="49"/>
      <c r="D389" s="163"/>
      <c r="E389" s="105"/>
      <c r="F389" s="106"/>
      <c r="G389" s="57"/>
    </row>
    <row r="390" spans="1:7" ht="36.75" customHeight="1">
      <c r="A390" s="61"/>
      <c r="B390" s="52" t="s">
        <v>765</v>
      </c>
      <c r="C390" s="49" t="s">
        <v>306</v>
      </c>
      <c r="D390" s="163">
        <v>1</v>
      </c>
      <c r="E390" s="105"/>
      <c r="F390" s="106">
        <f>D390*E390</f>
        <v>0</v>
      </c>
      <c r="G390" s="57"/>
    </row>
    <row r="391" spans="1:7">
      <c r="A391" s="61"/>
      <c r="B391" s="52"/>
      <c r="C391" s="49"/>
      <c r="D391" s="163"/>
      <c r="E391" s="105"/>
      <c r="F391" s="106"/>
      <c r="G391" s="57"/>
    </row>
    <row r="392" spans="1:7">
      <c r="A392" s="61" t="s">
        <v>769</v>
      </c>
      <c r="B392" s="53" t="s">
        <v>770</v>
      </c>
      <c r="C392" s="49"/>
      <c r="D392" s="163"/>
      <c r="E392" s="105"/>
      <c r="F392" s="106"/>
      <c r="G392" s="57"/>
    </row>
    <row r="393" spans="1:7" ht="270.75" customHeight="1">
      <c r="A393" s="61"/>
      <c r="B393" s="52" t="s">
        <v>1785</v>
      </c>
      <c r="C393" s="163"/>
      <c r="D393" s="163"/>
      <c r="E393" s="105"/>
      <c r="F393" s="106"/>
      <c r="G393" s="57"/>
    </row>
    <row r="394" spans="1:7" ht="33">
      <c r="A394" s="61"/>
      <c r="B394" s="52" t="s">
        <v>771</v>
      </c>
      <c r="C394" s="163" t="s">
        <v>8</v>
      </c>
      <c r="D394" s="163">
        <v>2</v>
      </c>
      <c r="E394" s="105"/>
      <c r="F394" s="106">
        <f>D394*E394</f>
        <v>0</v>
      </c>
      <c r="G394" s="57"/>
    </row>
    <row r="395" spans="1:7">
      <c r="A395" s="61"/>
      <c r="B395" s="52"/>
      <c r="C395" s="163"/>
      <c r="D395" s="163"/>
      <c r="E395" s="105"/>
      <c r="F395" s="106"/>
      <c r="G395" s="57"/>
    </row>
    <row r="396" spans="1:7">
      <c r="A396" s="61" t="s">
        <v>775</v>
      </c>
      <c r="B396" s="53" t="s">
        <v>774</v>
      </c>
      <c r="C396" s="163"/>
      <c r="D396" s="163"/>
      <c r="E396" s="105"/>
      <c r="F396" s="106"/>
      <c r="G396" s="57"/>
    </row>
    <row r="397" spans="1:7" ht="118.5" customHeight="1">
      <c r="A397" s="61"/>
      <c r="B397" s="52" t="s">
        <v>772</v>
      </c>
      <c r="C397" s="163"/>
      <c r="D397" s="163"/>
      <c r="E397" s="105"/>
      <c r="F397" s="106"/>
      <c r="G397" s="57"/>
    </row>
    <row r="398" spans="1:7" ht="18">
      <c r="A398" s="61"/>
      <c r="B398" s="52" t="s">
        <v>773</v>
      </c>
      <c r="C398" s="102" t="s">
        <v>335</v>
      </c>
      <c r="D398" s="102">
        <v>50</v>
      </c>
      <c r="E398" s="105"/>
      <c r="F398" s="106">
        <f>D398*E398</f>
        <v>0</v>
      </c>
      <c r="G398" s="57"/>
    </row>
    <row r="399" spans="1:7">
      <c r="A399" s="61"/>
      <c r="B399" s="52"/>
      <c r="C399" s="163"/>
      <c r="D399" s="163"/>
      <c r="E399" s="105"/>
      <c r="F399" s="106"/>
      <c r="G399" s="57"/>
    </row>
    <row r="400" spans="1:7">
      <c r="A400" s="61" t="s">
        <v>818</v>
      </c>
      <c r="B400" s="53" t="s">
        <v>712</v>
      </c>
      <c r="C400" s="163"/>
      <c r="D400" s="163"/>
      <c r="E400" s="105"/>
      <c r="F400" s="106"/>
      <c r="G400" s="57"/>
    </row>
    <row r="401" spans="1:7" ht="117.75" customHeight="1">
      <c r="A401" s="61"/>
      <c r="B401" s="52" t="s">
        <v>713</v>
      </c>
      <c r="C401" s="163"/>
      <c r="D401" s="163"/>
      <c r="E401" s="105"/>
      <c r="F401" s="106"/>
      <c r="G401" s="57"/>
    </row>
    <row r="402" spans="1:7" ht="18">
      <c r="A402" s="61"/>
      <c r="B402" s="52" t="s">
        <v>773</v>
      </c>
      <c r="C402" s="102" t="s">
        <v>335</v>
      </c>
      <c r="D402" s="102">
        <v>14</v>
      </c>
      <c r="E402" s="105"/>
      <c r="F402" s="106">
        <f>D402*E402</f>
        <v>0</v>
      </c>
      <c r="G402" s="57"/>
    </row>
    <row r="403" spans="1:7">
      <c r="A403" s="61"/>
      <c r="B403" s="52"/>
      <c r="C403" s="163"/>
      <c r="D403" s="163"/>
      <c r="E403" s="105"/>
      <c r="F403" s="106"/>
      <c r="G403" s="57"/>
    </row>
    <row r="404" spans="1:7" ht="33">
      <c r="A404" s="61" t="s">
        <v>853</v>
      </c>
      <c r="B404" s="53" t="s">
        <v>819</v>
      </c>
      <c r="C404" s="163"/>
      <c r="D404" s="163"/>
      <c r="E404" s="105"/>
      <c r="F404" s="106"/>
      <c r="G404" s="57"/>
    </row>
    <row r="405" spans="1:7" ht="304.5" customHeight="1">
      <c r="A405" s="61"/>
      <c r="B405" s="52" t="s">
        <v>1714</v>
      </c>
      <c r="C405" s="163"/>
      <c r="D405" s="163"/>
      <c r="E405" s="105"/>
      <c r="F405" s="106"/>
      <c r="G405" s="57"/>
    </row>
    <row r="406" spans="1:7">
      <c r="A406" s="61"/>
      <c r="B406" s="52" t="s">
        <v>820</v>
      </c>
      <c r="C406" s="102"/>
      <c r="D406" s="102"/>
      <c r="E406" s="105"/>
      <c r="F406" s="106"/>
      <c r="G406" s="57"/>
    </row>
    <row r="407" spans="1:7" ht="18">
      <c r="A407" s="61"/>
      <c r="B407" s="52" t="s">
        <v>821</v>
      </c>
      <c r="C407" s="102" t="s">
        <v>335</v>
      </c>
      <c r="D407" s="102">
        <v>135</v>
      </c>
      <c r="E407" s="105"/>
      <c r="F407" s="106">
        <f>D407*E407</f>
        <v>0</v>
      </c>
      <c r="G407" s="57"/>
    </row>
    <row r="408" spans="1:7" ht="18">
      <c r="A408" s="61"/>
      <c r="B408" s="52" t="s">
        <v>822</v>
      </c>
      <c r="C408" s="102" t="s">
        <v>335</v>
      </c>
      <c r="D408" s="102">
        <v>138</v>
      </c>
      <c r="E408" s="105"/>
      <c r="F408" s="106">
        <f>D408*E408</f>
        <v>0</v>
      </c>
      <c r="G408" s="57"/>
    </row>
    <row r="409" spans="1:7">
      <c r="A409" s="61"/>
      <c r="B409" s="52"/>
      <c r="C409" s="102"/>
      <c r="D409" s="102"/>
      <c r="E409" s="105"/>
      <c r="F409" s="106"/>
      <c r="G409" s="57"/>
    </row>
    <row r="410" spans="1:7" ht="36.75" customHeight="1">
      <c r="A410" s="61" t="s">
        <v>1797</v>
      </c>
      <c r="B410" s="453" t="s">
        <v>1798</v>
      </c>
      <c r="C410" s="868"/>
      <c r="D410" s="869"/>
      <c r="E410" s="105"/>
      <c r="F410" s="439"/>
    </row>
    <row r="411" spans="1:7" ht="336" customHeight="1">
      <c r="A411" s="454"/>
      <c r="B411" s="48" t="s">
        <v>1799</v>
      </c>
      <c r="C411" s="868"/>
      <c r="D411" s="869"/>
      <c r="E411" s="105"/>
      <c r="F411" s="439"/>
    </row>
    <row r="412" spans="1:7" ht="21.75" customHeight="1">
      <c r="A412" s="454"/>
      <c r="B412" s="48" t="s">
        <v>1800</v>
      </c>
      <c r="C412" s="97" t="s">
        <v>335</v>
      </c>
      <c r="D412" s="102">
        <v>165</v>
      </c>
      <c r="E412" s="105"/>
      <c r="F412" s="106">
        <f>D412*E412</f>
        <v>0</v>
      </c>
    </row>
    <row r="413" spans="1:7" ht="18.75" customHeight="1">
      <c r="A413" s="454"/>
      <c r="B413" s="48"/>
      <c r="C413" s="97"/>
      <c r="D413" s="102"/>
      <c r="E413" s="105"/>
      <c r="F413" s="106"/>
    </row>
    <row r="414" spans="1:7" ht="36.75" customHeight="1">
      <c r="A414" s="61" t="s">
        <v>1801</v>
      </c>
      <c r="B414" s="453" t="s">
        <v>1802</v>
      </c>
      <c r="C414" s="45"/>
      <c r="D414" s="870"/>
      <c r="E414" s="105"/>
      <c r="F414" s="455"/>
    </row>
    <row r="415" spans="1:7" ht="249" customHeight="1">
      <c r="A415" s="454"/>
      <c r="B415" s="48" t="s">
        <v>1803</v>
      </c>
      <c r="C415" s="45"/>
      <c r="D415" s="870"/>
      <c r="E415" s="105"/>
      <c r="F415" s="455"/>
    </row>
    <row r="416" spans="1:7" ht="21.75" customHeight="1">
      <c r="A416" s="454"/>
      <c r="B416" s="48" t="s">
        <v>1800</v>
      </c>
      <c r="C416" s="97" t="s">
        <v>335</v>
      </c>
      <c r="D416" s="102">
        <v>50</v>
      </c>
      <c r="E416" s="105"/>
      <c r="F416" s="106">
        <f>D416*E416</f>
        <v>0</v>
      </c>
    </row>
    <row r="417" spans="1:9" ht="17.25" customHeight="1">
      <c r="A417" s="62"/>
      <c r="B417" s="54"/>
      <c r="C417" s="102"/>
      <c r="D417" s="102"/>
      <c r="E417" s="47"/>
      <c r="F417" s="106"/>
      <c r="G417" s="199"/>
      <c r="H417" s="200"/>
      <c r="I417" s="17"/>
    </row>
    <row r="418" spans="1:9" ht="15" customHeight="1">
      <c r="A418" s="462"/>
      <c r="B418" s="942" t="s">
        <v>776</v>
      </c>
      <c r="C418" s="463"/>
      <c r="D418" s="794"/>
      <c r="E418" s="465" t="s">
        <v>924</v>
      </c>
      <c r="F418" s="466">
        <f>SUM(F285:F417)</f>
        <v>0</v>
      </c>
    </row>
    <row r="419" spans="1:9" ht="15" customHeight="1">
      <c r="A419" s="61"/>
      <c r="B419" s="943"/>
      <c r="C419" s="49"/>
      <c r="E419" s="200" t="s">
        <v>925</v>
      </c>
      <c r="F419" s="239">
        <v>0</v>
      </c>
      <c r="G419" s="199"/>
      <c r="I419" s="200"/>
    </row>
    <row r="420" spans="1:9" s="17" customFormat="1" ht="17.25" thickBot="1">
      <c r="A420" s="456"/>
      <c r="B420" s="944"/>
      <c r="C420" s="457"/>
      <c r="D420" s="795"/>
      <c r="E420" s="458" t="s">
        <v>1838</v>
      </c>
      <c r="F420" s="460">
        <f>SUM(F418:F419)</f>
        <v>0</v>
      </c>
      <c r="G420" s="201"/>
      <c r="I420" s="198"/>
    </row>
    <row r="421" spans="1:9" ht="17.25" customHeight="1" thickTop="1">
      <c r="A421" s="61"/>
      <c r="B421" s="52"/>
      <c r="C421" s="45"/>
      <c r="D421" s="102"/>
      <c r="E421" s="47"/>
      <c r="F421" s="106"/>
    </row>
    <row r="422" spans="1:9" ht="18" customHeight="1" thickBot="1">
      <c r="A422" s="80" t="s">
        <v>41</v>
      </c>
      <c r="B422" s="81" t="s">
        <v>304</v>
      </c>
      <c r="C422" s="75"/>
      <c r="D422" s="121"/>
      <c r="E422" s="115"/>
      <c r="F422" s="116"/>
      <c r="I422" s="18"/>
    </row>
    <row r="423" spans="1:9" ht="12.95" customHeight="1" thickTop="1">
      <c r="A423" s="62"/>
      <c r="B423" s="54"/>
      <c r="C423" s="45"/>
      <c r="D423" s="102"/>
      <c r="E423" s="47"/>
      <c r="F423" s="106"/>
    </row>
    <row r="424" spans="1:9" ht="52.5" customHeight="1">
      <c r="A424" s="61" t="s">
        <v>42</v>
      </c>
      <c r="B424" s="58" t="s">
        <v>576</v>
      </c>
      <c r="C424" s="45"/>
      <c r="D424" s="102"/>
      <c r="E424" s="47"/>
      <c r="F424" s="106" t="str">
        <f>IF(E424&lt;&gt;0,IF(D424&lt;&gt;"",D424*E424,E424),"")</f>
        <v/>
      </c>
    </row>
    <row r="425" spans="1:9" ht="148.5">
      <c r="A425" s="62"/>
      <c r="B425" s="52" t="s">
        <v>1715</v>
      </c>
      <c r="D425" s="850"/>
      <c r="E425" s="103"/>
      <c r="F425" s="103"/>
    </row>
    <row r="426" spans="1:9" ht="18">
      <c r="A426" s="62"/>
      <c r="B426" s="52" t="s">
        <v>575</v>
      </c>
      <c r="C426" s="45" t="s">
        <v>335</v>
      </c>
      <c r="D426" s="102">
        <v>95</v>
      </c>
      <c r="E426" s="105"/>
      <c r="F426" s="106">
        <f>D426*E426</f>
        <v>0</v>
      </c>
    </row>
    <row r="427" spans="1:9" ht="17.25" customHeight="1">
      <c r="A427" s="62"/>
      <c r="B427" s="54"/>
      <c r="C427" s="45"/>
      <c r="D427" s="102"/>
      <c r="E427" s="105"/>
      <c r="F427" s="106" t="str">
        <f>IF(E427&lt;&gt;0,IF(D427&lt;&gt;"",D427*E427,E427),"")</f>
        <v/>
      </c>
    </row>
    <row r="428" spans="1:9" ht="52.5" customHeight="1">
      <c r="A428" s="167" t="s">
        <v>43</v>
      </c>
      <c r="B428" s="180" t="s">
        <v>577</v>
      </c>
      <c r="C428" s="169"/>
      <c r="D428" s="186"/>
      <c r="E428" s="105"/>
      <c r="F428" s="171" t="str">
        <f>IF(E428&lt;&gt;0,IF(D428&lt;&gt;"",D428*E428,E428),"")</f>
        <v/>
      </c>
    </row>
    <row r="429" spans="1:9" ht="148.5">
      <c r="A429" s="188"/>
      <c r="B429" s="178" t="s">
        <v>1716</v>
      </c>
      <c r="C429" s="174"/>
      <c r="D429" s="858"/>
      <c r="E429" s="105"/>
      <c r="F429" s="175"/>
    </row>
    <row r="430" spans="1:9" ht="18">
      <c r="A430" s="188"/>
      <c r="B430" s="178" t="s">
        <v>575</v>
      </c>
      <c r="C430" s="169" t="s">
        <v>892</v>
      </c>
      <c r="D430" s="186">
        <v>1.5</v>
      </c>
      <c r="E430" s="105"/>
      <c r="F430" s="171">
        <f>D430*E430</f>
        <v>0</v>
      </c>
    </row>
    <row r="431" spans="1:9" ht="17.25" customHeight="1">
      <c r="A431" s="62"/>
      <c r="B431" s="54"/>
      <c r="C431" s="45"/>
      <c r="D431" s="102"/>
      <c r="E431" s="105"/>
      <c r="F431" s="106" t="str">
        <f>IF(E431&lt;&gt;0,IF(D431&lt;&gt;"",D431*E431,E431),"")</f>
        <v/>
      </c>
    </row>
    <row r="432" spans="1:9" ht="33">
      <c r="A432" s="61" t="s">
        <v>44</v>
      </c>
      <c r="B432" s="58" t="s">
        <v>578</v>
      </c>
      <c r="C432" s="45"/>
      <c r="D432" s="102"/>
      <c r="E432" s="105"/>
      <c r="F432" s="106" t="str">
        <f>IF(E432&lt;&gt;0,IF(D432&lt;&gt;"",D432*E432,E432),"")</f>
        <v/>
      </c>
    </row>
    <row r="433" spans="1:6" ht="148.5">
      <c r="A433" s="62"/>
      <c r="B433" s="52" t="s">
        <v>1715</v>
      </c>
      <c r="D433" s="850"/>
      <c r="E433" s="105"/>
      <c r="F433" s="103"/>
    </row>
    <row r="434" spans="1:6" ht="18">
      <c r="A434" s="62"/>
      <c r="B434" s="52" t="s">
        <v>575</v>
      </c>
      <c r="C434" s="45" t="s">
        <v>335</v>
      </c>
      <c r="D434" s="102">
        <v>320</v>
      </c>
      <c r="E434" s="105"/>
      <c r="F434" s="106">
        <f>D434*E434</f>
        <v>0</v>
      </c>
    </row>
    <row r="435" spans="1:6" ht="17.25" customHeight="1">
      <c r="A435" s="62"/>
      <c r="B435" s="54"/>
      <c r="C435" s="45"/>
      <c r="D435" s="102"/>
      <c r="E435" s="105"/>
      <c r="F435" s="106" t="str">
        <f>IF(E435&lt;&gt;0,IF(D435&lt;&gt;"",D435*E435,E435),"")</f>
        <v/>
      </c>
    </row>
    <row r="436" spans="1:6" ht="33">
      <c r="A436" s="167" t="s">
        <v>72</v>
      </c>
      <c r="B436" s="180" t="s">
        <v>579</v>
      </c>
      <c r="C436" s="169"/>
      <c r="D436" s="186"/>
      <c r="E436" s="105"/>
      <c r="F436" s="171" t="str">
        <f>IF(E436&lt;&gt;0,IF(D436&lt;&gt;"",D436*E436,E436),"")</f>
        <v/>
      </c>
    </row>
    <row r="437" spans="1:6" ht="152.25" customHeight="1">
      <c r="A437" s="188"/>
      <c r="B437" s="178" t="s">
        <v>802</v>
      </c>
      <c r="C437" s="174"/>
      <c r="D437" s="858"/>
      <c r="E437" s="105"/>
      <c r="F437" s="175"/>
    </row>
    <row r="438" spans="1:6" ht="18">
      <c r="A438" s="188"/>
      <c r="B438" s="178" t="s">
        <v>570</v>
      </c>
      <c r="C438" s="169" t="s">
        <v>892</v>
      </c>
      <c r="D438" s="186">
        <v>390</v>
      </c>
      <c r="E438" s="105"/>
      <c r="F438" s="171">
        <f>D438*E438</f>
        <v>0</v>
      </c>
    </row>
    <row r="439" spans="1:6" ht="18" customHeight="1">
      <c r="A439" s="62"/>
      <c r="B439" s="54"/>
      <c r="C439" s="45"/>
      <c r="D439" s="102"/>
      <c r="E439" s="105"/>
      <c r="F439" s="106" t="str">
        <f>IF(E439&lt;&gt;0,IF(D439&lt;&gt;"",D439*E439,E439),"")</f>
        <v/>
      </c>
    </row>
    <row r="440" spans="1:6" ht="37.5" customHeight="1">
      <c r="A440" s="167" t="s">
        <v>45</v>
      </c>
      <c r="B440" s="180" t="s">
        <v>601</v>
      </c>
      <c r="C440" s="169"/>
      <c r="D440" s="186"/>
      <c r="E440" s="105"/>
      <c r="F440" s="171" t="str">
        <f>IF(E440&lt;&gt;0,IF(D440&lt;&gt;"",D440*E440,E440),"")</f>
        <v/>
      </c>
    </row>
    <row r="441" spans="1:6" ht="132">
      <c r="A441" s="188"/>
      <c r="B441" s="178" t="s">
        <v>602</v>
      </c>
      <c r="C441" s="174"/>
      <c r="D441" s="858"/>
      <c r="E441" s="105"/>
      <c r="F441" s="175"/>
    </row>
    <row r="442" spans="1:6" ht="18">
      <c r="A442" s="188"/>
      <c r="B442" s="178" t="s">
        <v>571</v>
      </c>
      <c r="C442" s="169" t="s">
        <v>892</v>
      </c>
      <c r="D442" s="186">
        <v>105</v>
      </c>
      <c r="E442" s="105"/>
      <c r="F442" s="171">
        <f>D442*E442</f>
        <v>0</v>
      </c>
    </row>
    <row r="443" spans="1:6" ht="18" customHeight="1">
      <c r="A443" s="62"/>
      <c r="B443" s="54"/>
      <c r="C443" s="45"/>
      <c r="D443" s="102"/>
      <c r="E443" s="105"/>
      <c r="F443" s="106" t="str">
        <f>IF(E443&lt;&gt;0,IF(D443&lt;&gt;"",D443*E443,E443),"")</f>
        <v/>
      </c>
    </row>
    <row r="444" spans="1:6" ht="37.5" customHeight="1">
      <c r="A444" s="167" t="s">
        <v>588</v>
      </c>
      <c r="B444" s="180" t="s">
        <v>603</v>
      </c>
      <c r="C444" s="169"/>
      <c r="D444" s="186"/>
      <c r="E444" s="105"/>
      <c r="F444" s="171" t="str">
        <f>IF(E444&lt;&gt;0,IF(D444&lt;&gt;"",D444*E444,E444),"")</f>
        <v/>
      </c>
    </row>
    <row r="445" spans="1:6" ht="123" customHeight="1">
      <c r="A445" s="188"/>
      <c r="B445" s="178" t="s">
        <v>608</v>
      </c>
      <c r="C445" s="174"/>
      <c r="D445" s="858"/>
      <c r="E445" s="105"/>
      <c r="F445" s="175"/>
    </row>
    <row r="446" spans="1:6" ht="18.75" customHeight="1">
      <c r="A446" s="188"/>
      <c r="B446" s="178" t="s">
        <v>572</v>
      </c>
      <c r="C446" s="174"/>
      <c r="D446" s="858"/>
      <c r="E446" s="105"/>
      <c r="F446" s="175"/>
    </row>
    <row r="447" spans="1:6" ht="18">
      <c r="A447" s="188"/>
      <c r="B447" s="178" t="s">
        <v>571</v>
      </c>
      <c r="C447" s="169" t="s">
        <v>892</v>
      </c>
      <c r="D447" s="186">
        <v>58</v>
      </c>
      <c r="E447" s="105"/>
      <c r="F447" s="171">
        <f>D447*E447</f>
        <v>0</v>
      </c>
    </row>
    <row r="448" spans="1:6" ht="18" customHeight="1">
      <c r="A448" s="62"/>
      <c r="B448" s="54"/>
      <c r="C448" s="45"/>
      <c r="D448" s="102"/>
      <c r="E448" s="105"/>
      <c r="F448" s="106" t="str">
        <f>IF(E448&lt;&gt;0,IF(D448&lt;&gt;"",D448*E448,E448),"")</f>
        <v/>
      </c>
    </row>
    <row r="449" spans="1:6" ht="37.5" customHeight="1">
      <c r="A449" s="61" t="s">
        <v>589</v>
      </c>
      <c r="B449" s="58" t="s">
        <v>604</v>
      </c>
      <c r="C449" s="45"/>
      <c r="D449" s="102"/>
      <c r="E449" s="105"/>
      <c r="F449" s="106" t="str">
        <f>IF(E449&lt;&gt;0,IF(D449&lt;&gt;"",D449*E449,E449),"")</f>
        <v/>
      </c>
    </row>
    <row r="450" spans="1:6" ht="124.5" customHeight="1">
      <c r="A450" s="62"/>
      <c r="B450" s="52" t="s">
        <v>607</v>
      </c>
      <c r="C450" s="101"/>
      <c r="D450" s="859"/>
      <c r="E450" s="105"/>
      <c r="F450" s="119"/>
    </row>
    <row r="451" spans="1:6" ht="18.75" customHeight="1">
      <c r="A451" s="62"/>
      <c r="B451" s="52" t="s">
        <v>572</v>
      </c>
      <c r="C451" s="101"/>
      <c r="D451" s="859"/>
      <c r="E451" s="105"/>
      <c r="F451" s="119"/>
    </row>
    <row r="452" spans="1:6">
      <c r="A452" s="62"/>
      <c r="B452" s="52" t="s">
        <v>571</v>
      </c>
      <c r="C452" s="45"/>
      <c r="D452" s="102"/>
      <c r="E452" s="105"/>
      <c r="F452" s="106"/>
    </row>
    <row r="453" spans="1:6" ht="18">
      <c r="A453" s="62"/>
      <c r="B453" s="52" t="s">
        <v>896</v>
      </c>
      <c r="C453" s="45" t="s">
        <v>335</v>
      </c>
      <c r="D453" s="102">
        <v>8</v>
      </c>
      <c r="E453" s="105"/>
      <c r="F453" s="106">
        <f>D453*E453</f>
        <v>0</v>
      </c>
    </row>
    <row r="454" spans="1:6" ht="18">
      <c r="A454" s="188"/>
      <c r="B454" s="178" t="s">
        <v>897</v>
      </c>
      <c r="C454" s="169" t="s">
        <v>892</v>
      </c>
      <c r="D454" s="186">
        <v>8</v>
      </c>
      <c r="E454" s="105"/>
      <c r="F454" s="171">
        <f>D454*E454</f>
        <v>0</v>
      </c>
    </row>
    <row r="455" spans="1:6" ht="18" customHeight="1">
      <c r="A455" s="62"/>
      <c r="B455" s="54"/>
      <c r="C455" s="45"/>
      <c r="D455" s="102"/>
      <c r="E455" s="105"/>
      <c r="F455" s="106" t="str">
        <f>IF(E455&lt;&gt;0,IF(D455&lt;&gt;"",D455*E455,E455),"")</f>
        <v/>
      </c>
    </row>
    <row r="456" spans="1:6" ht="37.5" customHeight="1">
      <c r="A456" s="61" t="s">
        <v>803</v>
      </c>
      <c r="B456" s="58" t="s">
        <v>605</v>
      </c>
      <c r="C456" s="45"/>
      <c r="D456" s="102"/>
      <c r="E456" s="105"/>
      <c r="F456" s="106" t="str">
        <f>IF(E456&lt;&gt;0,IF(D456&lt;&gt;"",D456*E456,E456),"")</f>
        <v/>
      </c>
    </row>
    <row r="457" spans="1:6" ht="122.25" customHeight="1">
      <c r="A457" s="62"/>
      <c r="B457" s="52" t="s">
        <v>606</v>
      </c>
      <c r="C457" s="101"/>
      <c r="D457" s="859"/>
      <c r="E457" s="105"/>
      <c r="F457" s="119"/>
    </row>
    <row r="458" spans="1:6" ht="18.75" customHeight="1">
      <c r="A458" s="62"/>
      <c r="B458" s="52" t="s">
        <v>572</v>
      </c>
      <c r="C458" s="101"/>
      <c r="D458" s="859"/>
      <c r="E458" s="105"/>
      <c r="F458" s="119"/>
    </row>
    <row r="459" spans="1:6" ht="18">
      <c r="A459" s="62"/>
      <c r="B459" s="52" t="s">
        <v>571</v>
      </c>
      <c r="C459" s="45" t="s">
        <v>335</v>
      </c>
      <c r="D459" s="102">
        <v>37</v>
      </c>
      <c r="E459" s="105"/>
      <c r="F459" s="106">
        <f>D459*E459</f>
        <v>0</v>
      </c>
    </row>
    <row r="460" spans="1:6" ht="18" customHeight="1">
      <c r="A460" s="62"/>
      <c r="B460" s="54"/>
      <c r="C460" s="45"/>
      <c r="D460" s="102"/>
      <c r="E460" s="105"/>
      <c r="F460" s="106" t="str">
        <f>IF(E460&lt;&gt;0,IF(D460&lt;&gt;"",D460*E460,E460),"")</f>
        <v/>
      </c>
    </row>
    <row r="461" spans="1:6" ht="37.5" customHeight="1">
      <c r="A461" s="61" t="s">
        <v>804</v>
      </c>
      <c r="B461" s="58" t="s">
        <v>609</v>
      </c>
      <c r="C461" s="45"/>
      <c r="D461" s="102"/>
      <c r="E461" s="105"/>
      <c r="F461" s="106" t="str">
        <f>IF(E461&lt;&gt;0,IF(D461&lt;&gt;"",D461*E461,E461),"")</f>
        <v/>
      </c>
    </row>
    <row r="462" spans="1:6" ht="122.25" customHeight="1">
      <c r="A462" s="62"/>
      <c r="B462" s="52" t="s">
        <v>610</v>
      </c>
      <c r="C462" s="101"/>
      <c r="D462" s="859"/>
      <c r="E462" s="105"/>
      <c r="F462" s="119"/>
    </row>
    <row r="463" spans="1:6" ht="18.75" customHeight="1">
      <c r="A463" s="62"/>
      <c r="B463" s="52" t="s">
        <v>572</v>
      </c>
      <c r="C463" s="101"/>
      <c r="D463" s="859"/>
      <c r="E463" s="105"/>
      <c r="F463" s="119"/>
    </row>
    <row r="464" spans="1:6" ht="18">
      <c r="A464" s="62"/>
      <c r="B464" s="52" t="s">
        <v>571</v>
      </c>
      <c r="C464" s="45" t="s">
        <v>335</v>
      </c>
      <c r="D464" s="102">
        <v>37</v>
      </c>
      <c r="E464" s="105"/>
      <c r="F464" s="106">
        <f>D464*E464</f>
        <v>0</v>
      </c>
    </row>
    <row r="465" spans="1:9" ht="18" customHeight="1">
      <c r="A465" s="62"/>
      <c r="B465" s="54"/>
      <c r="C465" s="45"/>
      <c r="D465" s="102"/>
      <c r="E465" s="105"/>
      <c r="F465" s="106" t="str">
        <f>IF(E465&lt;&gt;0,IF(D465&lt;&gt;"",D465*E465,E465),"")</f>
        <v/>
      </c>
    </row>
    <row r="466" spans="1:9" ht="49.5">
      <c r="A466" s="167" t="s">
        <v>805</v>
      </c>
      <c r="B466" s="180" t="s">
        <v>600</v>
      </c>
      <c r="C466" s="169"/>
      <c r="D466" s="186"/>
      <c r="E466" s="105"/>
      <c r="F466" s="171" t="str">
        <f>IF(E466&lt;&gt;0,IF(D466&lt;&gt;"",D466*E466,E466),"")</f>
        <v/>
      </c>
    </row>
    <row r="467" spans="1:9" ht="105.75" customHeight="1">
      <c r="A467" s="188"/>
      <c r="B467" s="178" t="s">
        <v>573</v>
      </c>
      <c r="C467" s="174"/>
      <c r="D467" s="858"/>
      <c r="E467" s="105"/>
      <c r="F467" s="175"/>
    </row>
    <row r="468" spans="1:9" ht="18.75" customHeight="1">
      <c r="A468" s="188"/>
      <c r="B468" s="178" t="s">
        <v>572</v>
      </c>
      <c r="C468" s="174"/>
      <c r="D468" s="858"/>
      <c r="E468" s="105"/>
      <c r="F468" s="175"/>
    </row>
    <row r="469" spans="1:9" ht="18">
      <c r="A469" s="188"/>
      <c r="B469" s="178" t="s">
        <v>571</v>
      </c>
      <c r="C469" s="169" t="s">
        <v>892</v>
      </c>
      <c r="D469" s="186">
        <v>24</v>
      </c>
      <c r="E469" s="105"/>
      <c r="F469" s="171">
        <f>D469*E469</f>
        <v>0</v>
      </c>
    </row>
    <row r="470" spans="1:9" ht="18" customHeight="1">
      <c r="A470" s="62"/>
      <c r="B470" s="54"/>
      <c r="C470" s="45"/>
      <c r="D470" s="102"/>
      <c r="E470" s="47"/>
      <c r="F470" s="106" t="str">
        <f>IF(E470&lt;&gt;0,IF(D470&lt;&gt;"",D470*E470,E470),"")</f>
        <v/>
      </c>
      <c r="G470" s="199"/>
      <c r="H470" s="200"/>
      <c r="I470" s="17"/>
    </row>
    <row r="471" spans="1:9" ht="15" customHeight="1">
      <c r="A471" s="462"/>
      <c r="B471" s="942" t="s">
        <v>1834</v>
      </c>
      <c r="C471" s="463"/>
      <c r="D471" s="794"/>
      <c r="E471" s="465" t="s">
        <v>924</v>
      </c>
      <c r="F471" s="466">
        <f>F426+F434+F453+F459+F464</f>
        <v>0</v>
      </c>
    </row>
    <row r="472" spans="1:9" ht="15" customHeight="1">
      <c r="A472" s="61"/>
      <c r="B472" s="943"/>
      <c r="C472" s="49"/>
      <c r="E472" s="200" t="s">
        <v>925</v>
      </c>
      <c r="F472" s="239">
        <f>F430+F438+F442+F447+F454+F469</f>
        <v>0</v>
      </c>
      <c r="G472" s="199"/>
      <c r="I472" s="200"/>
    </row>
    <row r="473" spans="1:9" s="17" customFormat="1" ht="17.25" thickBot="1">
      <c r="A473" s="456"/>
      <c r="B473" s="944"/>
      <c r="C473" s="457"/>
      <c r="D473" s="795"/>
      <c r="E473" s="458" t="s">
        <v>1838</v>
      </c>
      <c r="F473" s="460">
        <f>SUM(F471:F472)</f>
        <v>0</v>
      </c>
      <c r="G473" s="201"/>
      <c r="I473" s="198"/>
    </row>
    <row r="474" spans="1:9" ht="17.25" customHeight="1" thickTop="1">
      <c r="A474" s="62"/>
      <c r="B474" s="54"/>
      <c r="C474" s="45"/>
      <c r="D474" s="102"/>
      <c r="E474" s="47"/>
      <c r="F474" s="110"/>
    </row>
    <row r="475" spans="1:9" ht="18.75" customHeight="1" thickBot="1">
      <c r="A475" s="80" t="s">
        <v>74</v>
      </c>
      <c r="B475" s="81" t="s">
        <v>359</v>
      </c>
      <c r="C475" s="75"/>
      <c r="D475" s="121"/>
      <c r="E475" s="115"/>
      <c r="F475" s="116"/>
    </row>
    <row r="476" spans="1:9" ht="12.95" customHeight="1" thickTop="1">
      <c r="A476" s="62"/>
      <c r="B476" s="54"/>
      <c r="C476" s="45"/>
      <c r="D476" s="102"/>
      <c r="E476" s="47"/>
      <c r="F476" s="106"/>
    </row>
    <row r="477" spans="1:9" ht="36.75" customHeight="1">
      <c r="A477" s="61" t="s">
        <v>76</v>
      </c>
      <c r="B477" s="53" t="s">
        <v>541</v>
      </c>
      <c r="C477" s="45"/>
      <c r="D477" s="163"/>
      <c r="E477" s="105"/>
      <c r="F477" s="120"/>
    </row>
    <row r="478" spans="1:9" ht="184.5" customHeight="1">
      <c r="A478" s="61"/>
      <c r="B478" s="50" t="s">
        <v>542</v>
      </c>
      <c r="C478" s="97"/>
      <c r="D478" s="102"/>
      <c r="E478" s="105"/>
      <c r="F478" s="106"/>
    </row>
    <row r="479" spans="1:9">
      <c r="A479" s="61"/>
      <c r="B479" s="50" t="s">
        <v>543</v>
      </c>
      <c r="C479" s="97" t="s">
        <v>329</v>
      </c>
      <c r="D479" s="102">
        <v>240</v>
      </c>
      <c r="E479" s="105"/>
      <c r="F479" s="106">
        <f>D479*E479</f>
        <v>0</v>
      </c>
    </row>
    <row r="480" spans="1:9" ht="16.5" customHeight="1">
      <c r="A480" s="61"/>
      <c r="B480" s="52"/>
      <c r="C480" s="49"/>
      <c r="D480" s="102"/>
      <c r="E480" s="105"/>
      <c r="F480" s="106" t="str">
        <f>IF(E480&lt;&gt;0,IF(D480&lt;&gt;"",D480*E480,E480),"")</f>
        <v/>
      </c>
    </row>
    <row r="481" spans="1:8" ht="33">
      <c r="A481" s="61" t="s">
        <v>78</v>
      </c>
      <c r="B481" s="53" t="s">
        <v>544</v>
      </c>
      <c r="C481" s="45"/>
      <c r="D481" s="102"/>
      <c r="E481" s="105"/>
      <c r="F481" s="149" t="str">
        <f>IF(E481&lt;&gt;0,IF(D481&lt;&gt;"",D481*E481,E481),"")</f>
        <v/>
      </c>
    </row>
    <row r="482" spans="1:8" ht="115.5">
      <c r="A482" s="61"/>
      <c r="B482" s="48" t="s">
        <v>545</v>
      </c>
      <c r="D482" s="850"/>
      <c r="E482" s="105"/>
      <c r="F482" s="103"/>
    </row>
    <row r="483" spans="1:8" ht="22.5" customHeight="1">
      <c r="A483" s="61"/>
      <c r="B483" s="48" t="s">
        <v>360</v>
      </c>
      <c r="C483" s="97" t="s">
        <v>329</v>
      </c>
      <c r="D483" s="102">
        <v>240</v>
      </c>
      <c r="E483" s="105"/>
      <c r="F483" s="149">
        <f>D483*E483</f>
        <v>0</v>
      </c>
    </row>
    <row r="484" spans="1:8" ht="17.25" customHeight="1">
      <c r="A484" s="61"/>
      <c r="B484" s="52"/>
      <c r="C484" s="49"/>
      <c r="D484" s="102"/>
      <c r="E484" s="105"/>
      <c r="F484" s="106" t="str">
        <f>IF(E484&lt;&gt;0,IF(D484&lt;&gt;"",D484*E484,E484),"")</f>
        <v/>
      </c>
    </row>
    <row r="485" spans="1:8" ht="49.5">
      <c r="A485" s="61" t="s">
        <v>80</v>
      </c>
      <c r="B485" s="53" t="s">
        <v>546</v>
      </c>
      <c r="C485" s="45"/>
      <c r="D485" s="102"/>
      <c r="E485" s="105"/>
      <c r="F485" s="149" t="str">
        <f>IF(E485&lt;&gt;0,IF(D485&lt;&gt;"",D485*E485,E485),"")</f>
        <v/>
      </c>
    </row>
    <row r="486" spans="1:8" ht="120" customHeight="1">
      <c r="A486" s="61"/>
      <c r="B486" s="48" t="s">
        <v>547</v>
      </c>
      <c r="D486" s="850"/>
      <c r="E486" s="105"/>
      <c r="F486" s="103"/>
    </row>
    <row r="487" spans="1:8" ht="22.5" customHeight="1">
      <c r="A487" s="61"/>
      <c r="B487" s="48" t="s">
        <v>360</v>
      </c>
      <c r="C487" s="97" t="s">
        <v>329</v>
      </c>
      <c r="D487" s="102">
        <v>235</v>
      </c>
      <c r="E487" s="105"/>
      <c r="F487" s="149">
        <f>D487*E487</f>
        <v>0</v>
      </c>
    </row>
    <row r="488" spans="1:8" ht="17.25" customHeight="1">
      <c r="A488" s="61"/>
      <c r="B488" s="52"/>
      <c r="C488" s="49"/>
      <c r="D488" s="102"/>
      <c r="E488" s="105"/>
      <c r="F488" s="106" t="str">
        <f>IF(E488&lt;&gt;0,IF(D488&lt;&gt;"",D488*E488,E488),"")</f>
        <v/>
      </c>
    </row>
    <row r="489" spans="1:8" ht="33">
      <c r="A489" s="61" t="s">
        <v>590</v>
      </c>
      <c r="B489" s="53" t="s">
        <v>550</v>
      </c>
      <c r="C489" s="45"/>
      <c r="D489" s="102"/>
      <c r="E489" s="105"/>
      <c r="F489" s="106" t="str">
        <f>IF(E489&lt;&gt;0,IF(D489&lt;&gt;"",D489*E489,E489),"")</f>
        <v/>
      </c>
    </row>
    <row r="490" spans="1:8" ht="54" customHeight="1">
      <c r="A490" s="61"/>
      <c r="B490" s="48" t="s">
        <v>548</v>
      </c>
      <c r="D490" s="850"/>
      <c r="E490" s="105"/>
      <c r="F490" s="103"/>
    </row>
    <row r="491" spans="1:8" ht="22.5" customHeight="1">
      <c r="A491" s="61"/>
      <c r="B491" s="48" t="s">
        <v>549</v>
      </c>
      <c r="C491" s="97" t="s">
        <v>329</v>
      </c>
      <c r="D491" s="102">
        <v>640</v>
      </c>
      <c r="E491" s="105"/>
      <c r="F491" s="106">
        <f>D491*E491</f>
        <v>0</v>
      </c>
      <c r="H491" s="210"/>
    </row>
    <row r="492" spans="1:8" ht="17.25" customHeight="1">
      <c r="A492" s="61"/>
      <c r="B492" s="52"/>
      <c r="C492" s="49"/>
      <c r="D492" s="102"/>
      <c r="E492" s="105"/>
      <c r="F492" s="106" t="str">
        <f>IF(E492&lt;&gt;0,IF(D492&lt;&gt;"",D492*E492,E492),"")</f>
        <v/>
      </c>
    </row>
    <row r="493" spans="1:8">
      <c r="A493" s="167" t="s">
        <v>777</v>
      </c>
      <c r="B493" s="168" t="s">
        <v>551</v>
      </c>
      <c r="C493" s="169"/>
      <c r="D493" s="186"/>
      <c r="E493" s="105"/>
      <c r="F493" s="189" t="str">
        <f>IF(E493&lt;&gt;0,IF(D493&lt;&gt;"",D493*E493,E493),"")</f>
        <v/>
      </c>
    </row>
    <row r="494" spans="1:8" ht="154.5" customHeight="1">
      <c r="A494" s="167"/>
      <c r="B494" s="183" t="s">
        <v>565</v>
      </c>
      <c r="C494" s="174"/>
      <c r="D494" s="858"/>
      <c r="E494" s="105"/>
      <c r="F494" s="175"/>
    </row>
    <row r="495" spans="1:8" ht="22.5" customHeight="1">
      <c r="A495" s="167"/>
      <c r="B495" s="183" t="s">
        <v>360</v>
      </c>
      <c r="C495" s="190" t="s">
        <v>329</v>
      </c>
      <c r="D495" s="186">
        <v>690</v>
      </c>
      <c r="E495" s="105"/>
      <c r="F495" s="189">
        <f>D495*E495</f>
        <v>0</v>
      </c>
    </row>
    <row r="496" spans="1:8" ht="16.5" customHeight="1">
      <c r="A496" s="61"/>
      <c r="B496" s="52"/>
      <c r="C496" s="49"/>
      <c r="D496" s="102"/>
      <c r="E496" s="105"/>
      <c r="F496" s="106" t="str">
        <f>IF(E496&lt;&gt;0,IF(D496&lt;&gt;"",D496*E496,E496),"")</f>
        <v/>
      </c>
    </row>
    <row r="497" spans="1:6" ht="33">
      <c r="A497" s="167" t="s">
        <v>591</v>
      </c>
      <c r="B497" s="168" t="s">
        <v>552</v>
      </c>
      <c r="C497" s="169"/>
      <c r="D497" s="186"/>
      <c r="E497" s="105"/>
      <c r="F497" s="189" t="str">
        <f>IF(E497&lt;&gt;0,IF(D497&lt;&gt;"",D497*E497,E497),"")</f>
        <v/>
      </c>
    </row>
    <row r="498" spans="1:6" ht="106.5" customHeight="1">
      <c r="A498" s="167"/>
      <c r="B498" s="183" t="s">
        <v>554</v>
      </c>
      <c r="C498" s="174"/>
      <c r="D498" s="858"/>
      <c r="E498" s="105"/>
      <c r="F498" s="175"/>
    </row>
    <row r="499" spans="1:6" ht="23.25" customHeight="1">
      <c r="A499" s="167"/>
      <c r="B499" s="183" t="s">
        <v>360</v>
      </c>
      <c r="C499" s="190" t="s">
        <v>329</v>
      </c>
      <c r="D499" s="186">
        <v>690</v>
      </c>
      <c r="E499" s="105"/>
      <c r="F499" s="189">
        <f>D499*E499</f>
        <v>0</v>
      </c>
    </row>
    <row r="500" spans="1:6" ht="18" customHeight="1">
      <c r="A500" s="61"/>
      <c r="B500" s="48"/>
      <c r="C500" s="97"/>
      <c r="D500" s="102"/>
      <c r="E500" s="105"/>
      <c r="F500" s="149"/>
    </row>
    <row r="501" spans="1:6">
      <c r="A501" s="167" t="s">
        <v>592</v>
      </c>
      <c r="B501" s="168" t="s">
        <v>563</v>
      </c>
      <c r="C501" s="169"/>
      <c r="D501" s="186"/>
      <c r="E501" s="105"/>
      <c r="F501" s="189" t="str">
        <f>IF(E501&lt;&gt;0,IF(D501&lt;&gt;"",D501*E501,E501),"")</f>
        <v/>
      </c>
    </row>
    <row r="502" spans="1:6" ht="82.5">
      <c r="A502" s="167"/>
      <c r="B502" s="183" t="s">
        <v>564</v>
      </c>
      <c r="C502" s="174"/>
      <c r="D502" s="858"/>
      <c r="E502" s="105"/>
      <c r="F502" s="175"/>
    </row>
    <row r="503" spans="1:6" ht="19.5" customHeight="1">
      <c r="A503" s="167"/>
      <c r="B503" s="183" t="s">
        <v>562</v>
      </c>
      <c r="C503" s="190" t="s">
        <v>329</v>
      </c>
      <c r="D503" s="186">
        <v>690</v>
      </c>
      <c r="E503" s="105"/>
      <c r="F503" s="189">
        <f>D503*E503</f>
        <v>0</v>
      </c>
    </row>
    <row r="504" spans="1:6" ht="18" customHeight="1">
      <c r="A504" s="61"/>
      <c r="B504" s="48"/>
      <c r="C504" s="97"/>
      <c r="D504" s="102"/>
      <c r="E504" s="105"/>
      <c r="F504" s="149"/>
    </row>
    <row r="505" spans="1:6" ht="39.75" customHeight="1">
      <c r="A505" s="167" t="s">
        <v>593</v>
      </c>
      <c r="B505" s="168" t="s">
        <v>553</v>
      </c>
      <c r="C505" s="169"/>
      <c r="D505" s="186"/>
      <c r="E505" s="105"/>
      <c r="F505" s="189" t="str">
        <f>IF(E505&lt;&gt;0,IF(D505&lt;&gt;"",D505*E505,E505),"")</f>
        <v/>
      </c>
    </row>
    <row r="506" spans="1:6" ht="93" customHeight="1">
      <c r="A506" s="167"/>
      <c r="B506" s="183" t="s">
        <v>555</v>
      </c>
      <c r="C506" s="174"/>
      <c r="D506" s="858"/>
      <c r="E506" s="105"/>
      <c r="F506" s="175"/>
    </row>
    <row r="507" spans="1:6" ht="22.5" customHeight="1">
      <c r="A507" s="167"/>
      <c r="B507" s="183" t="s">
        <v>360</v>
      </c>
      <c r="C507" s="190" t="s">
        <v>329</v>
      </c>
      <c r="D507" s="186">
        <v>417</v>
      </c>
      <c r="E507" s="105"/>
      <c r="F507" s="189">
        <f>D507*E507</f>
        <v>0</v>
      </c>
    </row>
    <row r="508" spans="1:6" ht="12.95" customHeight="1">
      <c r="A508" s="61"/>
      <c r="B508" s="52"/>
      <c r="C508" s="49"/>
      <c r="D508" s="102"/>
      <c r="E508" s="105"/>
      <c r="F508" s="149" t="str">
        <f>IF(E508&lt;&gt;0,IF(D508&lt;&gt;"",D508*E508,E508),"")</f>
        <v/>
      </c>
    </row>
    <row r="509" spans="1:6" ht="84.75" customHeight="1">
      <c r="A509" s="167" t="s">
        <v>594</v>
      </c>
      <c r="B509" s="168" t="s">
        <v>574</v>
      </c>
      <c r="C509" s="169"/>
      <c r="D509" s="186"/>
      <c r="E509" s="105"/>
      <c r="F509" s="189" t="str">
        <f>IF(E509&lt;&gt;0,IF(D509&lt;&gt;"",D509*E509,E509),"")</f>
        <v/>
      </c>
    </row>
    <row r="510" spans="1:6" ht="99">
      <c r="A510" s="167"/>
      <c r="B510" s="183" t="s">
        <v>556</v>
      </c>
      <c r="C510" s="174"/>
      <c r="D510" s="858"/>
      <c r="E510" s="105"/>
      <c r="F510" s="175"/>
    </row>
    <row r="511" spans="1:6" ht="22.5" customHeight="1">
      <c r="A511" s="167"/>
      <c r="B511" s="183" t="s">
        <v>360</v>
      </c>
      <c r="C511" s="190" t="s">
        <v>329</v>
      </c>
      <c r="D511" s="186">
        <v>96</v>
      </c>
      <c r="E511" s="105"/>
      <c r="F511" s="189">
        <f>D511*E511</f>
        <v>0</v>
      </c>
    </row>
    <row r="512" spans="1:6" ht="19.5" customHeight="1">
      <c r="A512" s="62"/>
      <c r="B512" s="54"/>
      <c r="C512" s="45"/>
      <c r="D512" s="102"/>
      <c r="E512" s="105"/>
      <c r="F512" s="106" t="str">
        <f>IF(E512&lt;&gt;0,IF(D512&lt;&gt;"",D512*E512,E512),"")</f>
        <v/>
      </c>
    </row>
    <row r="513" spans="1:9" ht="49.5">
      <c r="A513" s="167" t="s">
        <v>595</v>
      </c>
      <c r="B513" s="168" t="s">
        <v>464</v>
      </c>
      <c r="C513" s="169"/>
      <c r="D513" s="186"/>
      <c r="E513" s="105"/>
      <c r="F513" s="171" t="str">
        <f>IF(E513&lt;&gt;0,IF(D513&lt;&gt;"",D513*E513,E513),"")</f>
        <v/>
      </c>
    </row>
    <row r="514" spans="1:9" ht="231">
      <c r="A514" s="167"/>
      <c r="B514" s="183" t="s">
        <v>465</v>
      </c>
      <c r="C514" s="174"/>
      <c r="D514" s="858"/>
      <c r="E514" s="105"/>
      <c r="F514" s="175"/>
    </row>
    <row r="515" spans="1:9" ht="17.25" customHeight="1">
      <c r="A515" s="167"/>
      <c r="B515" s="183" t="s">
        <v>360</v>
      </c>
      <c r="C515" s="190" t="s">
        <v>329</v>
      </c>
      <c r="D515" s="186">
        <v>50</v>
      </c>
      <c r="E515" s="105"/>
      <c r="F515" s="171">
        <f>D515*E515</f>
        <v>0</v>
      </c>
    </row>
    <row r="516" spans="1:9" ht="17.25" customHeight="1">
      <c r="A516" s="167"/>
      <c r="B516" s="183"/>
      <c r="C516" s="190"/>
      <c r="D516" s="186"/>
      <c r="E516" s="105"/>
      <c r="F516" s="171"/>
    </row>
    <row r="517" spans="1:9" ht="23.25" customHeight="1">
      <c r="A517" s="167" t="s">
        <v>596</v>
      </c>
      <c r="B517" s="168" t="s">
        <v>916</v>
      </c>
      <c r="C517" s="169"/>
      <c r="D517" s="862"/>
      <c r="E517" s="105"/>
      <c r="F517" s="171"/>
    </row>
    <row r="518" spans="1:9" ht="172.5" customHeight="1">
      <c r="A518" s="167"/>
      <c r="B518" s="183" t="s">
        <v>917</v>
      </c>
      <c r="C518" s="190"/>
      <c r="D518" s="186"/>
      <c r="E518" s="105"/>
      <c r="F518" s="171"/>
    </row>
    <row r="519" spans="1:9">
      <c r="A519" s="167"/>
      <c r="B519" s="183" t="s">
        <v>912</v>
      </c>
      <c r="C519" s="174"/>
      <c r="D519" s="858"/>
      <c r="E519" s="105"/>
      <c r="F519" s="175"/>
    </row>
    <row r="520" spans="1:9">
      <c r="A520" s="167"/>
      <c r="B520" s="183" t="s">
        <v>913</v>
      </c>
      <c r="C520" s="190" t="s">
        <v>329</v>
      </c>
      <c r="D520" s="186">
        <v>5</v>
      </c>
      <c r="E520" s="105"/>
      <c r="F520" s="171">
        <f>D520*E520</f>
        <v>0</v>
      </c>
    </row>
    <row r="521" spans="1:9">
      <c r="A521" s="167"/>
      <c r="B521" s="183" t="s">
        <v>914</v>
      </c>
      <c r="C521" s="190" t="s">
        <v>329</v>
      </c>
      <c r="D521" s="186">
        <v>7</v>
      </c>
      <c r="E521" s="105"/>
      <c r="F521" s="171">
        <f>D521*E521</f>
        <v>0</v>
      </c>
    </row>
    <row r="522" spans="1:9" ht="17.25" customHeight="1">
      <c r="A522" s="167"/>
      <c r="B522" s="183"/>
      <c r="C522" s="190"/>
      <c r="D522" s="186"/>
      <c r="E522" s="105"/>
      <c r="F522" s="171"/>
    </row>
    <row r="523" spans="1:9" ht="36" customHeight="1">
      <c r="A523" s="167" t="s">
        <v>915</v>
      </c>
      <c r="B523" s="168" t="s">
        <v>920</v>
      </c>
      <c r="C523" s="169"/>
      <c r="D523" s="862"/>
      <c r="E523" s="105"/>
      <c r="F523" s="171"/>
    </row>
    <row r="524" spans="1:9" ht="90.75" customHeight="1">
      <c r="A524" s="167"/>
      <c r="B524" s="183" t="s">
        <v>918</v>
      </c>
      <c r="C524" s="190"/>
      <c r="D524" s="186"/>
      <c r="E524" s="105"/>
      <c r="F524" s="171"/>
    </row>
    <row r="525" spans="1:9">
      <c r="A525" s="167"/>
      <c r="B525" s="183" t="s">
        <v>919</v>
      </c>
      <c r="C525" s="190" t="s">
        <v>329</v>
      </c>
      <c r="D525" s="186">
        <v>7</v>
      </c>
      <c r="E525" s="105"/>
      <c r="F525" s="171">
        <f>D525*E525</f>
        <v>0</v>
      </c>
      <c r="H525" s="210"/>
    </row>
    <row r="526" spans="1:9" ht="12.95" customHeight="1">
      <c r="A526" s="62"/>
      <c r="B526" s="54"/>
      <c r="C526" s="45"/>
      <c r="D526" s="102"/>
      <c r="E526" s="47"/>
      <c r="F526" s="106" t="str">
        <f>IF(E526&lt;&gt;0,IF(D526&lt;&gt;"",D526*E526,E526),"")</f>
        <v/>
      </c>
      <c r="G526" s="199"/>
      <c r="H526" s="200"/>
      <c r="I526" s="17"/>
    </row>
    <row r="527" spans="1:9" ht="15" customHeight="1">
      <c r="A527" s="462"/>
      <c r="B527" s="942" t="s">
        <v>776</v>
      </c>
      <c r="C527" s="463"/>
      <c r="D527" s="794"/>
      <c r="E527" s="465" t="s">
        <v>924</v>
      </c>
      <c r="F527" s="466">
        <f>F479+F483+F487+F491</f>
        <v>0</v>
      </c>
    </row>
    <row r="528" spans="1:9" ht="15" customHeight="1">
      <c r="A528" s="61"/>
      <c r="B528" s="943"/>
      <c r="C528" s="49"/>
      <c r="E528" s="200" t="s">
        <v>925</v>
      </c>
      <c r="F528" s="239">
        <f>F495+F499+F503+F507+F511+F515+F520+F521+F525</f>
        <v>0</v>
      </c>
      <c r="G528" s="199"/>
      <c r="I528" s="200"/>
    </row>
    <row r="529" spans="1:9" s="17" customFormat="1" ht="17.25" thickBot="1">
      <c r="A529" s="456"/>
      <c r="B529" s="944"/>
      <c r="C529" s="457"/>
      <c r="D529" s="795"/>
      <c r="E529" s="458" t="s">
        <v>1838</v>
      </c>
      <c r="F529" s="460">
        <f>SUM(F527:F528)</f>
        <v>0</v>
      </c>
      <c r="G529" s="201"/>
      <c r="I529" s="198"/>
    </row>
    <row r="530" spans="1:9" ht="18.75" customHeight="1" thickTop="1">
      <c r="A530" s="62"/>
      <c r="B530" s="54"/>
      <c r="C530" s="45"/>
      <c r="D530" s="102"/>
      <c r="E530" s="47"/>
      <c r="F530" s="110"/>
    </row>
    <row r="531" spans="1:9" ht="18.75" customHeight="1" thickBot="1">
      <c r="A531" s="80" t="s">
        <v>81</v>
      </c>
      <c r="B531" s="81" t="s">
        <v>1840</v>
      </c>
      <c r="C531" s="75"/>
      <c r="D531" s="121"/>
      <c r="E531" s="115"/>
      <c r="F531" s="116"/>
    </row>
    <row r="532" spans="1:9" ht="12.95" customHeight="1" thickTop="1">
      <c r="A532" s="62"/>
      <c r="B532" s="54"/>
      <c r="C532" s="45"/>
      <c r="D532" s="102"/>
      <c r="E532" s="47"/>
      <c r="F532" s="106"/>
    </row>
    <row r="533" spans="1:9" ht="37.5" customHeight="1">
      <c r="A533" s="167" t="s">
        <v>83</v>
      </c>
      <c r="B533" s="168" t="s">
        <v>520</v>
      </c>
      <c r="C533" s="169"/>
      <c r="D533" s="862"/>
      <c r="E533" s="170"/>
      <c r="F533" s="171"/>
    </row>
    <row r="534" spans="1:9" ht="117.75" customHeight="1">
      <c r="A534" s="167"/>
      <c r="B534" s="183" t="s">
        <v>1717</v>
      </c>
      <c r="C534" s="190"/>
      <c r="D534" s="186"/>
      <c r="E534" s="170"/>
      <c r="F534" s="171"/>
    </row>
    <row r="535" spans="1:9">
      <c r="A535" s="167"/>
      <c r="B535" s="183" t="s">
        <v>395</v>
      </c>
      <c r="C535" s="174"/>
      <c r="D535" s="858"/>
      <c r="E535" s="175"/>
      <c r="F535" s="175"/>
    </row>
    <row r="536" spans="1:9">
      <c r="A536" s="167"/>
      <c r="B536" s="183" t="s">
        <v>397</v>
      </c>
      <c r="C536" s="190" t="s">
        <v>329</v>
      </c>
      <c r="D536" s="186">
        <v>176</v>
      </c>
      <c r="E536" s="105"/>
      <c r="F536" s="171">
        <f>D536*E536</f>
        <v>0</v>
      </c>
    </row>
    <row r="537" spans="1:9">
      <c r="A537" s="167"/>
      <c r="B537" s="183" t="s">
        <v>396</v>
      </c>
      <c r="C537" s="190" t="s">
        <v>329</v>
      </c>
      <c r="D537" s="186">
        <v>150</v>
      </c>
      <c r="E537" s="105"/>
      <c r="F537" s="171">
        <f>D537*E537</f>
        <v>0</v>
      </c>
    </row>
    <row r="538" spans="1:9" ht="12.95" customHeight="1">
      <c r="A538" s="61"/>
      <c r="B538" s="52"/>
      <c r="C538" s="49"/>
      <c r="D538" s="102"/>
      <c r="E538" s="105"/>
      <c r="F538" s="106" t="str">
        <f>IF(E538&lt;&gt;0,IF(D538&lt;&gt;"",D538*E538,E538),"")</f>
        <v/>
      </c>
    </row>
    <row r="539" spans="1:9" ht="53.25" customHeight="1">
      <c r="A539" s="167" t="s">
        <v>85</v>
      </c>
      <c r="B539" s="168" t="s">
        <v>521</v>
      </c>
      <c r="C539" s="169"/>
      <c r="D539" s="862"/>
      <c r="E539" s="105"/>
      <c r="F539" s="171"/>
    </row>
    <row r="540" spans="1:9" ht="88.5" customHeight="1">
      <c r="A540" s="167"/>
      <c r="B540" s="183" t="s">
        <v>1718</v>
      </c>
      <c r="C540" s="190"/>
      <c r="D540" s="186"/>
      <c r="E540" s="105"/>
      <c r="F540" s="171"/>
    </row>
    <row r="541" spans="1:9">
      <c r="A541" s="167"/>
      <c r="B541" s="183" t="s">
        <v>398</v>
      </c>
      <c r="C541" s="190" t="s">
        <v>413</v>
      </c>
      <c r="D541" s="186">
        <v>129</v>
      </c>
      <c r="E541" s="105"/>
      <c r="F541" s="171">
        <f>D541*E541</f>
        <v>0</v>
      </c>
    </row>
    <row r="542" spans="1:9" ht="16.5" customHeight="1">
      <c r="A542" s="61"/>
      <c r="B542" s="52"/>
      <c r="C542" s="49"/>
      <c r="D542" s="102"/>
      <c r="E542" s="105"/>
      <c r="F542" s="106" t="str">
        <f>IF(E542&lt;&gt;0,IF(D542&lt;&gt;"",D542*E542,E542),"")</f>
        <v/>
      </c>
    </row>
    <row r="543" spans="1:9" ht="38.25" customHeight="1">
      <c r="A543" s="167" t="s">
        <v>88</v>
      </c>
      <c r="B543" s="168" t="s">
        <v>399</v>
      </c>
      <c r="C543" s="169"/>
      <c r="D543" s="186"/>
      <c r="E543" s="105"/>
      <c r="F543" s="171" t="str">
        <f>IF(E543&lt;&gt;0,IF(D543&lt;&gt;"",D543*E543,E543),"")</f>
        <v/>
      </c>
    </row>
    <row r="544" spans="1:9" ht="53.25" customHeight="1">
      <c r="A544" s="167"/>
      <c r="B544" s="183" t="s">
        <v>1719</v>
      </c>
      <c r="C544" s="174"/>
      <c r="D544" s="858"/>
      <c r="E544" s="105"/>
      <c r="F544" s="175"/>
    </row>
    <row r="545" spans="1:6" ht="15" customHeight="1">
      <c r="A545" s="167"/>
      <c r="B545" s="183" t="s">
        <v>400</v>
      </c>
      <c r="C545" s="190" t="s">
        <v>413</v>
      </c>
      <c r="D545" s="186">
        <v>82</v>
      </c>
      <c r="E545" s="105"/>
      <c r="F545" s="171">
        <f>D545*E545</f>
        <v>0</v>
      </c>
    </row>
    <row r="546" spans="1:6" ht="17.25" customHeight="1">
      <c r="A546" s="61"/>
      <c r="B546" s="52"/>
      <c r="C546" s="49"/>
      <c r="D546" s="102"/>
      <c r="E546" s="105"/>
      <c r="F546" s="106" t="str">
        <f>IF(E546&lt;&gt;0,IF(D546&lt;&gt;"",D546*E546,E546),"")</f>
        <v/>
      </c>
    </row>
    <row r="547" spans="1:6" ht="37.5" customHeight="1">
      <c r="A547" s="61" t="s">
        <v>597</v>
      </c>
      <c r="B547" s="53" t="s">
        <v>797</v>
      </c>
      <c r="C547" s="45"/>
      <c r="D547" s="163"/>
      <c r="E547" s="105"/>
      <c r="F547" s="120"/>
    </row>
    <row r="548" spans="1:6" ht="154.5" customHeight="1">
      <c r="A548" s="61"/>
      <c r="B548" s="48" t="s">
        <v>1721</v>
      </c>
      <c r="C548" s="97"/>
      <c r="D548" s="102"/>
      <c r="E548" s="105"/>
      <c r="F548" s="106"/>
    </row>
    <row r="549" spans="1:6">
      <c r="A549" s="61"/>
      <c r="B549" s="50" t="s">
        <v>778</v>
      </c>
      <c r="C549" s="97"/>
      <c r="D549" s="102"/>
      <c r="E549" s="105"/>
      <c r="F549" s="106"/>
    </row>
    <row r="550" spans="1:6">
      <c r="A550" s="167"/>
      <c r="B550" s="183" t="s">
        <v>798</v>
      </c>
      <c r="C550" s="190" t="s">
        <v>329</v>
      </c>
      <c r="D550" s="186">
        <v>17</v>
      </c>
      <c r="E550" s="105"/>
      <c r="F550" s="171">
        <f>D550*E550</f>
        <v>0</v>
      </c>
    </row>
    <row r="551" spans="1:6">
      <c r="A551" s="61"/>
      <c r="B551" s="50" t="s">
        <v>799</v>
      </c>
      <c r="C551" s="97" t="s">
        <v>329</v>
      </c>
      <c r="D551" s="102">
        <v>70</v>
      </c>
      <c r="E551" s="105"/>
      <c r="F551" s="106">
        <f>D551*E551</f>
        <v>0</v>
      </c>
    </row>
    <row r="552" spans="1:6" ht="15.75" customHeight="1">
      <c r="A552" s="61"/>
      <c r="B552" s="52"/>
      <c r="C552" s="49"/>
      <c r="D552" s="102"/>
      <c r="E552" s="105"/>
      <c r="F552" s="106" t="str">
        <f>IF(E552&lt;&gt;0,IF(D552&lt;&gt;"",D552*E552,E552),"")</f>
        <v/>
      </c>
    </row>
    <row r="553" spans="1:6" ht="37.5" customHeight="1">
      <c r="A553" s="167" t="s">
        <v>441</v>
      </c>
      <c r="B553" s="168" t="s">
        <v>816</v>
      </c>
      <c r="C553" s="169"/>
      <c r="D553" s="862"/>
      <c r="E553" s="105"/>
      <c r="F553" s="171"/>
    </row>
    <row r="554" spans="1:6" ht="154.5" customHeight="1">
      <c r="A554" s="167"/>
      <c r="B554" s="183" t="s">
        <v>1720</v>
      </c>
      <c r="C554" s="190"/>
      <c r="D554" s="186"/>
      <c r="E554" s="105"/>
      <c r="F554" s="171"/>
    </row>
    <row r="555" spans="1:6">
      <c r="A555" s="167"/>
      <c r="B555" s="183" t="s">
        <v>778</v>
      </c>
      <c r="C555" s="190" t="s">
        <v>329</v>
      </c>
      <c r="D555" s="186">
        <v>5</v>
      </c>
      <c r="E555" s="105"/>
      <c r="F555" s="171">
        <f>D555*E555</f>
        <v>0</v>
      </c>
    </row>
    <row r="556" spans="1:6" ht="15.75" customHeight="1">
      <c r="A556" s="61"/>
      <c r="B556" s="52"/>
      <c r="C556" s="49"/>
      <c r="D556" s="102"/>
      <c r="E556" s="105"/>
      <c r="F556" s="106" t="str">
        <f>IF(E556&lt;&gt;0,IF(D556&lt;&gt;"",D556*E556,E556),"")</f>
        <v/>
      </c>
    </row>
    <row r="557" spans="1:6" ht="52.5" customHeight="1">
      <c r="A557" s="61" t="s">
        <v>442</v>
      </c>
      <c r="B557" s="53" t="s">
        <v>779</v>
      </c>
      <c r="C557" s="45"/>
      <c r="D557" s="163"/>
      <c r="E557" s="105"/>
      <c r="F557" s="120"/>
    </row>
    <row r="558" spans="1:6" ht="88.5" customHeight="1">
      <c r="A558" s="61"/>
      <c r="B558" s="48" t="s">
        <v>1722</v>
      </c>
      <c r="C558" s="97"/>
      <c r="D558" s="102"/>
      <c r="E558" s="105"/>
      <c r="F558" s="106"/>
    </row>
    <row r="559" spans="1:6">
      <c r="A559" s="61"/>
      <c r="B559" s="50" t="s">
        <v>398</v>
      </c>
      <c r="C559" s="97"/>
      <c r="D559" s="102"/>
      <c r="E559" s="105"/>
      <c r="F559" s="106"/>
    </row>
    <row r="560" spans="1:6">
      <c r="A560" s="167"/>
      <c r="B560" s="183" t="s">
        <v>780</v>
      </c>
      <c r="C560" s="190" t="s">
        <v>413</v>
      </c>
      <c r="D560" s="186">
        <v>20</v>
      </c>
      <c r="E560" s="105"/>
      <c r="F560" s="171">
        <f>D560*E560</f>
        <v>0</v>
      </c>
    </row>
    <row r="561" spans="1:7">
      <c r="A561" s="61"/>
      <c r="B561" s="50" t="s">
        <v>781</v>
      </c>
      <c r="C561" s="97" t="s">
        <v>413</v>
      </c>
      <c r="D561" s="102">
        <v>57</v>
      </c>
      <c r="E561" s="105"/>
      <c r="F561" s="106">
        <f>D561*E561</f>
        <v>0</v>
      </c>
    </row>
    <row r="562" spans="1:7" ht="16.5" customHeight="1">
      <c r="A562" s="61"/>
      <c r="B562" s="52"/>
      <c r="C562" s="49"/>
      <c r="D562" s="102"/>
      <c r="E562" s="105"/>
      <c r="F562" s="106" t="str">
        <f>IF(E562&lt;&gt;0,IF(D562&lt;&gt;"",D562*E562,E562),"")</f>
        <v/>
      </c>
    </row>
    <row r="563" spans="1:7" ht="86.25" customHeight="1">
      <c r="A563" s="61" t="s">
        <v>443</v>
      </c>
      <c r="B563" s="53" t="s">
        <v>527</v>
      </c>
      <c r="C563" s="45"/>
      <c r="D563" s="102"/>
      <c r="E563" s="105"/>
      <c r="F563" s="106" t="str">
        <f>IF(E563&lt;&gt;0,IF(D563&lt;&gt;"",D563*E563,E563),"")</f>
        <v/>
      </c>
    </row>
    <row r="564" spans="1:7" ht="87" customHeight="1">
      <c r="A564" s="61"/>
      <c r="B564" s="48" t="s">
        <v>401</v>
      </c>
      <c r="D564" s="850"/>
      <c r="E564" s="105"/>
      <c r="F564" s="103"/>
      <c r="G564" s="141"/>
    </row>
    <row r="565" spans="1:7" ht="16.5" customHeight="1">
      <c r="A565" s="61"/>
      <c r="B565" s="48" t="s">
        <v>402</v>
      </c>
      <c r="C565" s="97" t="s">
        <v>329</v>
      </c>
      <c r="D565" s="102">
        <v>400</v>
      </c>
      <c r="E565" s="105"/>
      <c r="F565" s="106">
        <f>D565*E565</f>
        <v>0</v>
      </c>
    </row>
    <row r="566" spans="1:7" ht="16.5" customHeight="1">
      <c r="A566" s="61"/>
      <c r="B566" s="52"/>
      <c r="C566" s="49"/>
      <c r="D566" s="102"/>
      <c r="E566" s="105"/>
      <c r="F566" s="106" t="str">
        <f>IF(E566&lt;&gt;0,IF(D566&lt;&gt;"",D566*E566,E566),"")</f>
        <v/>
      </c>
    </row>
    <row r="567" spans="1:7" ht="53.25" customHeight="1">
      <c r="A567" s="61" t="s">
        <v>782</v>
      </c>
      <c r="B567" s="53" t="s">
        <v>403</v>
      </c>
      <c r="C567" s="45"/>
      <c r="D567" s="102"/>
      <c r="E567" s="105"/>
      <c r="F567" s="106" t="str">
        <f>IF(E567&lt;&gt;0,IF(D567&lt;&gt;"",D567*E567,E567),"")</f>
        <v/>
      </c>
    </row>
    <row r="568" spans="1:7" ht="84" customHeight="1">
      <c r="A568" s="61"/>
      <c r="B568" s="48" t="s">
        <v>404</v>
      </c>
      <c r="D568" s="850"/>
      <c r="E568" s="105"/>
      <c r="F568" s="103"/>
      <c r="G568" s="142"/>
    </row>
    <row r="569" spans="1:7" ht="18.75" customHeight="1">
      <c r="A569" s="61"/>
      <c r="B569" s="48" t="s">
        <v>405</v>
      </c>
      <c r="C569" s="97" t="s">
        <v>413</v>
      </c>
      <c r="D569" s="102">
        <v>310</v>
      </c>
      <c r="E569" s="105"/>
      <c r="F569" s="106">
        <f>D569*E569</f>
        <v>0</v>
      </c>
    </row>
    <row r="570" spans="1:7" ht="18.75" customHeight="1">
      <c r="A570" s="61"/>
      <c r="B570" s="52"/>
      <c r="C570" s="49"/>
      <c r="D570" s="102"/>
      <c r="E570" s="105"/>
      <c r="F570" s="106" t="str">
        <f>IF(E570&lt;&gt;0,IF(D570&lt;&gt;"",D570*E570,E570),"")</f>
        <v/>
      </c>
    </row>
    <row r="571" spans="1:7" ht="21.75" customHeight="1">
      <c r="A571" s="167" t="s">
        <v>783</v>
      </c>
      <c r="B571" s="168" t="s">
        <v>528</v>
      </c>
      <c r="C571" s="169"/>
      <c r="D571" s="186"/>
      <c r="E571" s="105"/>
      <c r="F571" s="171" t="str">
        <f>IF(E571&lt;&gt;0,IF(D571&lt;&gt;"",D571*E571,E571),"")</f>
        <v/>
      </c>
    </row>
    <row r="572" spans="1:7" ht="75" customHeight="1">
      <c r="A572" s="167"/>
      <c r="B572" s="183" t="s">
        <v>733</v>
      </c>
      <c r="C572" s="174"/>
      <c r="D572" s="858"/>
      <c r="E572" s="105"/>
      <c r="F572" s="175"/>
      <c r="G572" s="141"/>
    </row>
    <row r="573" spans="1:7" ht="16.5" customHeight="1">
      <c r="A573" s="167"/>
      <c r="B573" s="183" t="s">
        <v>402</v>
      </c>
      <c r="C573" s="190" t="s">
        <v>329</v>
      </c>
      <c r="D573" s="186">
        <v>280</v>
      </c>
      <c r="E573" s="105"/>
      <c r="F573" s="171">
        <f>D573*E573</f>
        <v>0</v>
      </c>
    </row>
    <row r="574" spans="1:7" ht="16.5" customHeight="1">
      <c r="A574" s="61"/>
      <c r="B574" s="52"/>
      <c r="C574" s="49"/>
      <c r="D574" s="102"/>
      <c r="E574" s="105"/>
      <c r="F574" s="106" t="str">
        <f>IF(E574&lt;&gt;0,IF(D574&lt;&gt;"",D574*E574,E574),"")</f>
        <v/>
      </c>
    </row>
    <row r="575" spans="1:7" ht="54.75" customHeight="1">
      <c r="A575" s="167" t="s">
        <v>817</v>
      </c>
      <c r="B575" s="168" t="s">
        <v>529</v>
      </c>
      <c r="C575" s="169"/>
      <c r="D575" s="186"/>
      <c r="E575" s="105"/>
      <c r="F575" s="171" t="str">
        <f>IF(E575&lt;&gt;0,IF(D575&lt;&gt;"",D575*E575,E575),"")</f>
        <v/>
      </c>
    </row>
    <row r="576" spans="1:7" ht="89.25" customHeight="1">
      <c r="A576" s="167"/>
      <c r="B576" s="183" t="s">
        <v>530</v>
      </c>
      <c r="C576" s="174"/>
      <c r="D576" s="858"/>
      <c r="E576" s="105"/>
      <c r="F576" s="175"/>
      <c r="G576" s="141"/>
    </row>
    <row r="577" spans="1:9" ht="16.5" customHeight="1">
      <c r="A577" s="167"/>
      <c r="B577" s="183" t="s">
        <v>402</v>
      </c>
      <c r="C577" s="190" t="s">
        <v>329</v>
      </c>
      <c r="D577" s="186">
        <v>120</v>
      </c>
      <c r="E577" s="105"/>
      <c r="F577" s="171">
        <f>D577*E577</f>
        <v>0</v>
      </c>
    </row>
    <row r="578" spans="1:9" ht="16.5" customHeight="1">
      <c r="A578" s="61"/>
      <c r="B578" s="52"/>
      <c r="C578" s="49"/>
      <c r="D578" s="102"/>
      <c r="E578" s="47"/>
      <c r="F578" s="106" t="str">
        <f>IF(E578&lt;&gt;0,IF(D578&lt;&gt;"",D578*E578,E578),"")</f>
        <v/>
      </c>
      <c r="G578" s="199"/>
      <c r="H578" s="200"/>
      <c r="I578" s="17"/>
    </row>
    <row r="579" spans="1:9" ht="15" customHeight="1">
      <c r="A579" s="462"/>
      <c r="B579" s="942" t="s">
        <v>1835</v>
      </c>
      <c r="C579" s="463"/>
      <c r="D579" s="794"/>
      <c r="E579" s="465" t="s">
        <v>924</v>
      </c>
      <c r="F579" s="466">
        <f>F551+F561+F565+F569</f>
        <v>0</v>
      </c>
    </row>
    <row r="580" spans="1:9" ht="15" customHeight="1">
      <c r="A580" s="61"/>
      <c r="B580" s="943"/>
      <c r="C580" s="49"/>
      <c r="E580" s="200" t="s">
        <v>925</v>
      </c>
      <c r="F580" s="239">
        <f>F536+F537+F541+F545+F550+F555+F560+F573+F577</f>
        <v>0</v>
      </c>
      <c r="G580" s="199"/>
      <c r="I580" s="200"/>
    </row>
    <row r="581" spans="1:9" s="17" customFormat="1" ht="17.25" thickBot="1">
      <c r="A581" s="456"/>
      <c r="B581" s="944"/>
      <c r="C581" s="457"/>
      <c r="D581" s="795"/>
      <c r="E581" s="458" t="s">
        <v>1838</v>
      </c>
      <c r="F581" s="460">
        <f>SUM(F579:F580)</f>
        <v>0</v>
      </c>
      <c r="G581" s="201"/>
      <c r="I581" s="198"/>
    </row>
    <row r="582" spans="1:9" ht="17.25" thickTop="1">
      <c r="A582" s="62"/>
      <c r="B582" s="54"/>
      <c r="C582" s="45"/>
      <c r="D582" s="102"/>
      <c r="E582" s="47"/>
      <c r="F582" s="110"/>
    </row>
    <row r="583" spans="1:9" s="17" customFormat="1" ht="17.25" thickBot="1">
      <c r="A583" s="73" t="s">
        <v>91</v>
      </c>
      <c r="B583" s="74" t="s">
        <v>532</v>
      </c>
      <c r="C583" s="75"/>
      <c r="D583" s="121"/>
      <c r="E583" s="115"/>
      <c r="F583" s="116"/>
      <c r="G583" s="15"/>
    </row>
    <row r="584" spans="1:9" s="17" customFormat="1" ht="15.75" customHeight="1" thickTop="1">
      <c r="A584" s="61"/>
      <c r="B584" s="52"/>
      <c r="C584" s="49"/>
      <c r="D584" s="102"/>
      <c r="E584" s="47"/>
      <c r="F584" s="110"/>
      <c r="G584" s="15"/>
    </row>
    <row r="585" spans="1:9" s="17" customFormat="1" ht="16.5" customHeight="1">
      <c r="A585" s="61" t="s">
        <v>93</v>
      </c>
      <c r="B585" s="58" t="s">
        <v>534</v>
      </c>
      <c r="C585" s="49"/>
      <c r="D585" s="102"/>
      <c r="E585" s="47"/>
      <c r="F585" s="110"/>
      <c r="G585" s="15"/>
    </row>
    <row r="586" spans="1:9" s="17" customFormat="1" ht="71.25" customHeight="1">
      <c r="A586" s="61"/>
      <c r="B586" s="48" t="s">
        <v>535</v>
      </c>
      <c r="C586" s="94"/>
      <c r="D586" s="852"/>
      <c r="E586" s="107"/>
      <c r="F586" s="107"/>
      <c r="G586" s="15"/>
    </row>
    <row r="587" spans="1:9" s="17" customFormat="1" ht="18">
      <c r="A587" s="61"/>
      <c r="B587" s="48" t="s">
        <v>536</v>
      </c>
      <c r="C587" s="97" t="s">
        <v>336</v>
      </c>
      <c r="D587" s="863">
        <v>1</v>
      </c>
      <c r="E587" s="105"/>
      <c r="F587" s="106">
        <f>D587*E587</f>
        <v>0</v>
      </c>
      <c r="G587" s="15"/>
    </row>
    <row r="588" spans="1:9" s="17" customFormat="1">
      <c r="A588" s="61"/>
      <c r="B588" s="48"/>
      <c r="C588" s="45"/>
      <c r="D588" s="863"/>
      <c r="E588" s="105"/>
      <c r="F588" s="106"/>
      <c r="G588" s="15"/>
    </row>
    <row r="589" spans="1:9" s="17" customFormat="1">
      <c r="A589" s="76" t="s">
        <v>95</v>
      </c>
      <c r="B589" s="58" t="s">
        <v>540</v>
      </c>
      <c r="C589" s="45"/>
      <c r="D589" s="863"/>
      <c r="E589" s="105"/>
      <c r="F589" s="106"/>
      <c r="G589" s="15"/>
    </row>
    <row r="590" spans="1:9" s="17" customFormat="1" ht="100.5" customHeight="1">
      <c r="A590" s="61"/>
      <c r="B590" s="48" t="s">
        <v>557</v>
      </c>
      <c r="C590" s="45"/>
      <c r="D590" s="851"/>
      <c r="E590" s="105"/>
      <c r="F590" s="106"/>
      <c r="G590" s="15"/>
    </row>
    <row r="591" spans="1:9" s="17" customFormat="1">
      <c r="A591" s="61"/>
      <c r="B591" s="59" t="s">
        <v>558</v>
      </c>
      <c r="C591" s="97" t="s">
        <v>329</v>
      </c>
      <c r="D591" s="863">
        <v>690</v>
      </c>
      <c r="E591" s="105"/>
      <c r="F591" s="106">
        <f>D591*E591</f>
        <v>0</v>
      </c>
      <c r="G591" s="15"/>
    </row>
    <row r="592" spans="1:9" s="17" customFormat="1">
      <c r="A592" s="61"/>
      <c r="B592" s="59"/>
      <c r="C592" s="45"/>
      <c r="D592" s="863"/>
      <c r="E592" s="105"/>
      <c r="F592" s="106"/>
      <c r="G592" s="15"/>
    </row>
    <row r="593" spans="1:9" s="17" customFormat="1">
      <c r="A593" s="76" t="s">
        <v>97</v>
      </c>
      <c r="B593" s="58" t="s">
        <v>539</v>
      </c>
      <c r="C593" s="45"/>
      <c r="D593" s="863"/>
      <c r="E593" s="105"/>
      <c r="F593" s="106"/>
      <c r="G593" s="15"/>
    </row>
    <row r="594" spans="1:9" s="17" customFormat="1" ht="138.75" customHeight="1">
      <c r="A594" s="61"/>
      <c r="B594" s="48" t="s">
        <v>559</v>
      </c>
      <c r="C594" s="45"/>
      <c r="D594" s="851"/>
      <c r="E594" s="105"/>
      <c r="F594" s="106"/>
      <c r="G594" s="15"/>
    </row>
    <row r="595" spans="1:9" s="17" customFormat="1">
      <c r="A595" s="61"/>
      <c r="B595" s="59" t="s">
        <v>558</v>
      </c>
      <c r="C595" s="97" t="s">
        <v>329</v>
      </c>
      <c r="D595" s="863">
        <v>690</v>
      </c>
      <c r="E595" s="105"/>
      <c r="F595" s="106">
        <f>D595*E595</f>
        <v>0</v>
      </c>
      <c r="G595" s="15"/>
    </row>
    <row r="596" spans="1:9" s="17" customFormat="1">
      <c r="A596" s="61"/>
      <c r="B596" s="59"/>
      <c r="C596" s="45"/>
      <c r="D596" s="863"/>
      <c r="E596" s="105"/>
      <c r="F596" s="106"/>
      <c r="G596" s="15"/>
    </row>
    <row r="597" spans="1:9" s="17" customFormat="1">
      <c r="A597" s="76" t="s">
        <v>408</v>
      </c>
      <c r="B597" s="58" t="s">
        <v>538</v>
      </c>
      <c r="C597" s="45"/>
      <c r="D597" s="863"/>
      <c r="E597" s="105"/>
      <c r="F597" s="106"/>
      <c r="G597" s="15"/>
    </row>
    <row r="598" spans="1:9" s="17" customFormat="1" ht="99">
      <c r="A598" s="61"/>
      <c r="B598" s="48" t="s">
        <v>560</v>
      </c>
      <c r="C598" s="45"/>
      <c r="D598" s="851"/>
      <c r="E598" s="105"/>
      <c r="F598" s="106"/>
      <c r="G598" s="15"/>
    </row>
    <row r="599" spans="1:9" s="17" customFormat="1">
      <c r="A599" s="61"/>
      <c r="B599" s="59" t="s">
        <v>558</v>
      </c>
      <c r="C599" s="97" t="s">
        <v>329</v>
      </c>
      <c r="D599" s="863">
        <v>690</v>
      </c>
      <c r="E599" s="105"/>
      <c r="F599" s="106">
        <f>D599*E599</f>
        <v>0</v>
      </c>
      <c r="G599" s="15"/>
    </row>
    <row r="600" spans="1:9" s="17" customFormat="1">
      <c r="A600" s="61"/>
      <c r="B600" s="59"/>
      <c r="C600" s="45"/>
      <c r="D600" s="863"/>
      <c r="E600" s="47"/>
      <c r="F600" s="106"/>
      <c r="G600" s="15"/>
    </row>
    <row r="601" spans="1:9" s="17" customFormat="1">
      <c r="A601" s="76" t="s">
        <v>409</v>
      </c>
      <c r="B601" s="58" t="s">
        <v>784</v>
      </c>
      <c r="C601" s="45"/>
      <c r="D601" s="863"/>
      <c r="E601" s="47"/>
      <c r="F601" s="106"/>
      <c r="G601" s="15"/>
    </row>
    <row r="602" spans="1:9" s="17" customFormat="1" ht="115.5">
      <c r="A602" s="61"/>
      <c r="B602" s="48" t="s">
        <v>561</v>
      </c>
      <c r="C602" s="45"/>
      <c r="D602" s="851"/>
      <c r="E602" s="47"/>
      <c r="F602" s="106"/>
      <c r="G602" s="15"/>
    </row>
    <row r="603" spans="1:9" s="17" customFormat="1">
      <c r="A603" s="61"/>
      <c r="B603" s="59" t="s">
        <v>537</v>
      </c>
      <c r="C603" s="97" t="s">
        <v>329</v>
      </c>
      <c r="D603" s="863">
        <v>690</v>
      </c>
      <c r="E603" s="105"/>
      <c r="F603" s="106">
        <f>D603*E603</f>
        <v>0</v>
      </c>
      <c r="G603" s="15"/>
    </row>
    <row r="604" spans="1:9" s="17" customFormat="1">
      <c r="A604" s="61"/>
      <c r="B604" s="59"/>
      <c r="C604" s="45"/>
      <c r="D604" s="863"/>
      <c r="E604" s="47"/>
      <c r="F604" s="106"/>
      <c r="G604" s="199"/>
      <c r="H604" s="200"/>
    </row>
    <row r="605" spans="1:9" ht="15" customHeight="1">
      <c r="A605" s="462"/>
      <c r="B605" s="942" t="s">
        <v>533</v>
      </c>
      <c r="C605" s="463"/>
      <c r="D605" s="794"/>
      <c r="E605" s="465" t="s">
        <v>924</v>
      </c>
      <c r="F605" s="466">
        <f>SUM(F586:F603)</f>
        <v>0</v>
      </c>
    </row>
    <row r="606" spans="1:9" ht="15" customHeight="1">
      <c r="A606" s="61"/>
      <c r="B606" s="943"/>
      <c r="C606" s="49"/>
      <c r="E606" s="200" t="s">
        <v>925</v>
      </c>
      <c r="F606" s="239">
        <v>0</v>
      </c>
      <c r="G606" s="199"/>
      <c r="I606" s="200"/>
    </row>
    <row r="607" spans="1:9" s="17" customFormat="1" ht="17.25" thickBot="1">
      <c r="A607" s="456"/>
      <c r="B607" s="944"/>
      <c r="C607" s="457"/>
      <c r="D607" s="795"/>
      <c r="E607" s="458" t="s">
        <v>1838</v>
      </c>
      <c r="F607" s="460">
        <f>SUM(F605:F606)</f>
        <v>0</v>
      </c>
      <c r="G607" s="201"/>
      <c r="I607" s="198"/>
    </row>
    <row r="608" spans="1:9" s="17" customFormat="1" ht="17.25" thickTop="1">
      <c r="A608" s="61"/>
      <c r="B608" s="52"/>
      <c r="C608" s="100"/>
      <c r="D608" s="871"/>
      <c r="E608" s="117"/>
      <c r="F608" s="110"/>
      <c r="G608" s="15"/>
    </row>
    <row r="609" spans="1:7" s="17" customFormat="1" ht="17.25" thickBot="1">
      <c r="A609" s="73" t="s">
        <v>99</v>
      </c>
      <c r="B609" s="74" t="s">
        <v>326</v>
      </c>
      <c r="C609" s="75"/>
      <c r="D609" s="121"/>
      <c r="E609" s="115"/>
      <c r="F609" s="116"/>
      <c r="G609" s="15"/>
    </row>
    <row r="610" spans="1:7" s="17" customFormat="1" ht="12.95" customHeight="1" thickTop="1">
      <c r="A610" s="61"/>
      <c r="B610" s="52"/>
      <c r="C610" s="49"/>
      <c r="D610" s="102"/>
      <c r="E610" s="47"/>
      <c r="F610" s="110"/>
      <c r="G610" s="15"/>
    </row>
    <row r="611" spans="1:7" s="17" customFormat="1" ht="16.5" customHeight="1">
      <c r="A611" s="61" t="s">
        <v>101</v>
      </c>
      <c r="B611" s="58" t="s">
        <v>523</v>
      </c>
      <c r="C611" s="49"/>
      <c r="D611" s="102"/>
      <c r="E611" s="47"/>
      <c r="F611" s="110"/>
      <c r="G611" s="15"/>
    </row>
    <row r="612" spans="1:7" s="17" customFormat="1" ht="135.75" customHeight="1">
      <c r="A612" s="61"/>
      <c r="B612" s="48" t="s">
        <v>1723</v>
      </c>
      <c r="C612" s="94"/>
      <c r="D612" s="852"/>
      <c r="E612" s="107"/>
      <c r="F612" s="107"/>
      <c r="G612" s="15"/>
    </row>
    <row r="613" spans="1:7" s="17" customFormat="1">
      <c r="A613" s="61"/>
      <c r="B613" s="48" t="s">
        <v>813</v>
      </c>
      <c r="C613" s="45" t="s">
        <v>413</v>
      </c>
      <c r="D613" s="863">
        <v>95</v>
      </c>
      <c r="E613" s="105"/>
      <c r="F613" s="106">
        <f>D613*E613</f>
        <v>0</v>
      </c>
      <c r="G613" s="15"/>
    </row>
    <row r="614" spans="1:7" s="17" customFormat="1">
      <c r="A614" s="61"/>
      <c r="B614" s="48"/>
      <c r="C614" s="45"/>
      <c r="D614" s="863"/>
      <c r="E614" s="105"/>
      <c r="F614" s="106"/>
      <c r="G614" s="15"/>
    </row>
    <row r="615" spans="1:7" s="17" customFormat="1">
      <c r="A615" s="76" t="s">
        <v>102</v>
      </c>
      <c r="B615" s="58" t="s">
        <v>522</v>
      </c>
      <c r="C615" s="45"/>
      <c r="D615" s="863"/>
      <c r="E615" s="105"/>
      <c r="F615" s="106"/>
      <c r="G615" s="15"/>
    </row>
    <row r="616" spans="1:7" s="17" customFormat="1" ht="132">
      <c r="A616" s="61"/>
      <c r="B616" s="48" t="s">
        <v>785</v>
      </c>
      <c r="C616" s="45"/>
      <c r="D616" s="851"/>
      <c r="E616" s="105"/>
      <c r="F616" s="106"/>
      <c r="G616" s="15"/>
    </row>
    <row r="617" spans="1:7" s="17" customFormat="1">
      <c r="A617" s="61"/>
      <c r="B617" s="59" t="s">
        <v>381</v>
      </c>
      <c r="C617" s="45" t="s">
        <v>413</v>
      </c>
      <c r="D617" s="863">
        <v>109</v>
      </c>
      <c r="E617" s="105"/>
      <c r="F617" s="106">
        <f>D617*E617</f>
        <v>0</v>
      </c>
      <c r="G617" s="15"/>
    </row>
    <row r="618" spans="1:7" s="17" customFormat="1">
      <c r="A618" s="61"/>
      <c r="B618" s="59"/>
      <c r="C618" s="45"/>
      <c r="D618" s="863"/>
      <c r="E618" s="105"/>
      <c r="F618" s="106"/>
      <c r="G618" s="15"/>
    </row>
    <row r="619" spans="1:7" s="17" customFormat="1">
      <c r="A619" s="76" t="s">
        <v>598</v>
      </c>
      <c r="B619" s="58" t="s">
        <v>524</v>
      </c>
      <c r="C619" s="45"/>
      <c r="D619" s="863"/>
      <c r="E619" s="105"/>
      <c r="F619" s="106"/>
      <c r="G619" s="15"/>
    </row>
    <row r="620" spans="1:7" s="17" customFormat="1" ht="66">
      <c r="A620" s="61"/>
      <c r="B620" s="48" t="s">
        <v>786</v>
      </c>
      <c r="C620" s="45"/>
      <c r="D620" s="851"/>
      <c r="E620" s="105"/>
      <c r="F620" s="106"/>
      <c r="G620" s="15"/>
    </row>
    <row r="621" spans="1:7" s="17" customFormat="1">
      <c r="A621" s="61"/>
      <c r="B621" s="59" t="s">
        <v>381</v>
      </c>
      <c r="C621" s="45" t="s">
        <v>413</v>
      </c>
      <c r="D621" s="863">
        <v>50</v>
      </c>
      <c r="E621" s="105"/>
      <c r="F621" s="106">
        <f>D621*E621</f>
        <v>0</v>
      </c>
      <c r="G621" s="15"/>
    </row>
    <row r="622" spans="1:7" s="17" customFormat="1">
      <c r="A622" s="61"/>
      <c r="B622" s="59"/>
      <c r="C622" s="45"/>
      <c r="D622" s="863"/>
      <c r="E622" s="105"/>
      <c r="F622" s="106"/>
      <c r="G622" s="15"/>
    </row>
    <row r="623" spans="1:7" s="17" customFormat="1">
      <c r="A623" s="76" t="s">
        <v>599</v>
      </c>
      <c r="B623" s="58" t="s">
        <v>525</v>
      </c>
      <c r="C623" s="45"/>
      <c r="D623" s="851"/>
      <c r="E623" s="105"/>
      <c r="F623" s="106"/>
      <c r="G623" s="15"/>
    </row>
    <row r="624" spans="1:7" s="17" customFormat="1" ht="33">
      <c r="A624" s="61"/>
      <c r="B624" s="48" t="s">
        <v>531</v>
      </c>
      <c r="C624" s="45"/>
      <c r="D624" s="851"/>
      <c r="E624" s="105"/>
      <c r="F624" s="106"/>
      <c r="G624" s="15"/>
    </row>
    <row r="625" spans="1:9" s="17" customFormat="1" ht="33">
      <c r="A625" s="61"/>
      <c r="B625" s="59" t="s">
        <v>526</v>
      </c>
      <c r="C625" s="45" t="s">
        <v>413</v>
      </c>
      <c r="D625" s="851">
        <v>44.5</v>
      </c>
      <c r="E625" s="105"/>
      <c r="F625" s="106">
        <f>D625*E625</f>
        <v>0</v>
      </c>
      <c r="G625" s="15"/>
    </row>
    <row r="626" spans="1:9" s="17" customFormat="1">
      <c r="A626" s="61"/>
      <c r="B626" s="59"/>
      <c r="C626" s="45"/>
      <c r="D626" s="863"/>
      <c r="E626" s="47"/>
      <c r="F626" s="106"/>
      <c r="G626" s="199"/>
      <c r="H626" s="200"/>
    </row>
    <row r="627" spans="1:9" ht="15" customHeight="1">
      <c r="A627" s="462"/>
      <c r="B627" s="942" t="s">
        <v>327</v>
      </c>
      <c r="C627" s="463"/>
      <c r="D627" s="794"/>
      <c r="E627" s="465" t="s">
        <v>924</v>
      </c>
      <c r="F627" s="466">
        <f>SUM(F612:F625)</f>
        <v>0</v>
      </c>
    </row>
    <row r="628" spans="1:9" ht="15" customHeight="1">
      <c r="A628" s="61"/>
      <c r="B628" s="943"/>
      <c r="C628" s="49"/>
      <c r="E628" s="200" t="s">
        <v>925</v>
      </c>
      <c r="F628" s="239">
        <v>0</v>
      </c>
      <c r="G628" s="199"/>
      <c r="I628" s="200"/>
    </row>
    <row r="629" spans="1:9" s="17" customFormat="1" ht="17.25" thickBot="1">
      <c r="A629" s="456"/>
      <c r="B629" s="944"/>
      <c r="C629" s="457"/>
      <c r="D629" s="795"/>
      <c r="E629" s="458" t="s">
        <v>1838</v>
      </c>
      <c r="F629" s="460">
        <f>SUM(F627:F628)</f>
        <v>0</v>
      </c>
      <c r="G629" s="201"/>
      <c r="I629" s="198"/>
    </row>
    <row r="630" spans="1:9" s="17" customFormat="1" ht="17.25" thickTop="1">
      <c r="A630" s="61"/>
      <c r="B630" s="52"/>
      <c r="C630" s="100"/>
      <c r="D630" s="871"/>
      <c r="E630" s="117"/>
      <c r="F630" s="110"/>
      <c r="G630" s="15"/>
    </row>
    <row r="631" spans="1:9" ht="18.75" customHeight="1" thickBot="1">
      <c r="A631" s="80" t="s">
        <v>103</v>
      </c>
      <c r="B631" s="81" t="s">
        <v>1766</v>
      </c>
      <c r="C631" s="75"/>
      <c r="D631" s="121"/>
      <c r="E631" s="121"/>
      <c r="F631" s="122"/>
    </row>
    <row r="632" spans="1:9" ht="12.95" customHeight="1" thickTop="1">
      <c r="A632" s="62"/>
      <c r="B632" s="54"/>
      <c r="C632" s="45"/>
      <c r="D632" s="102"/>
      <c r="E632" s="47"/>
      <c r="F632" s="106"/>
    </row>
    <row r="633" spans="1:9" ht="72" customHeight="1">
      <c r="A633" s="61" t="s">
        <v>105</v>
      </c>
      <c r="B633" s="53" t="s">
        <v>1383</v>
      </c>
      <c r="C633" s="45"/>
      <c r="D633" s="163"/>
      <c r="E633" s="105"/>
      <c r="F633" s="120"/>
    </row>
    <row r="634" spans="1:9" ht="214.5">
      <c r="A634" s="61"/>
      <c r="B634" s="50" t="s">
        <v>1384</v>
      </c>
      <c r="C634" s="97"/>
      <c r="D634" s="102"/>
      <c r="E634" s="105"/>
      <c r="F634" s="106"/>
    </row>
    <row r="635" spans="1:9" ht="38.25" customHeight="1">
      <c r="A635" s="61"/>
      <c r="B635" s="50" t="s">
        <v>419</v>
      </c>
      <c r="C635" s="97"/>
      <c r="D635" s="102"/>
      <c r="E635" s="105"/>
      <c r="F635" s="106"/>
    </row>
    <row r="636" spans="1:9" ht="18" customHeight="1">
      <c r="A636" s="61"/>
      <c r="B636" s="52" t="s">
        <v>1385</v>
      </c>
      <c r="C636" s="97" t="s">
        <v>8</v>
      </c>
      <c r="D636" s="102">
        <v>13</v>
      </c>
      <c r="E636" s="105"/>
      <c r="F636" s="106">
        <f>D636*E636</f>
        <v>0</v>
      </c>
    </row>
    <row r="637" spans="1:9" ht="18" customHeight="1">
      <c r="A637" s="61"/>
      <c r="B637" s="52" t="s">
        <v>1386</v>
      </c>
      <c r="C637" s="97" t="s">
        <v>8</v>
      </c>
      <c r="D637" s="102">
        <v>13</v>
      </c>
      <c r="E637" s="105"/>
      <c r="F637" s="149">
        <f>D637*E637</f>
        <v>0</v>
      </c>
    </row>
    <row r="638" spans="1:9" ht="18" customHeight="1">
      <c r="A638" s="61"/>
      <c r="B638" s="52"/>
      <c r="C638" s="49"/>
      <c r="D638" s="102"/>
      <c r="E638" s="105"/>
      <c r="F638" s="106" t="str">
        <f>IF(E638&lt;&gt;0,IF(D638&lt;&gt;"",D638*E638,E638),"")</f>
        <v/>
      </c>
    </row>
    <row r="639" spans="1:9" ht="52.5" customHeight="1">
      <c r="A639" s="61" t="s">
        <v>106</v>
      </c>
      <c r="B639" s="53" t="s">
        <v>1387</v>
      </c>
      <c r="C639" s="45"/>
      <c r="D639" s="163"/>
      <c r="E639" s="105"/>
      <c r="F639" s="120"/>
    </row>
    <row r="640" spans="1:9" ht="222" customHeight="1">
      <c r="A640" s="61"/>
      <c r="B640" s="50" t="s">
        <v>1388</v>
      </c>
      <c r="C640" s="97"/>
      <c r="D640" s="102"/>
      <c r="E640" s="105"/>
      <c r="F640" s="106"/>
    </row>
    <row r="641" spans="1:6" ht="36" customHeight="1">
      <c r="A641" s="61"/>
      <c r="B641" s="50" t="s">
        <v>419</v>
      </c>
      <c r="C641" s="97" t="s">
        <v>8</v>
      </c>
      <c r="D641" s="102">
        <v>3</v>
      </c>
      <c r="E641" s="105"/>
      <c r="F641" s="106">
        <f>D641*E641</f>
        <v>0</v>
      </c>
    </row>
    <row r="642" spans="1:6" ht="18" customHeight="1">
      <c r="A642" s="61"/>
      <c r="B642" s="52"/>
      <c r="C642" s="49"/>
      <c r="D642" s="102"/>
      <c r="E642" s="105"/>
      <c r="F642" s="106" t="str">
        <f>IF(E642&lt;&gt;0,IF(D642&lt;&gt;"",D642*E642,E642),"")</f>
        <v/>
      </c>
    </row>
    <row r="643" spans="1:6" ht="70.5" customHeight="1">
      <c r="A643" s="61" t="s">
        <v>107</v>
      </c>
      <c r="B643" s="53" t="s">
        <v>1383</v>
      </c>
      <c r="C643" s="45"/>
      <c r="D643" s="163"/>
      <c r="E643" s="105"/>
      <c r="F643" s="120"/>
    </row>
    <row r="644" spans="1:6" ht="214.5">
      <c r="A644" s="61"/>
      <c r="B644" s="50" t="s">
        <v>1391</v>
      </c>
      <c r="C644" s="97"/>
      <c r="D644" s="102"/>
      <c r="E644" s="105"/>
      <c r="F644" s="106"/>
    </row>
    <row r="645" spans="1:6" ht="36" customHeight="1">
      <c r="A645" s="61"/>
      <c r="B645" s="50" t="s">
        <v>420</v>
      </c>
      <c r="C645" s="97"/>
      <c r="D645" s="102"/>
      <c r="E645" s="105"/>
      <c r="F645" s="106"/>
    </row>
    <row r="646" spans="1:6" ht="18" customHeight="1">
      <c r="A646" s="61"/>
      <c r="B646" s="52" t="s">
        <v>1389</v>
      </c>
      <c r="C646" s="97" t="s">
        <v>8</v>
      </c>
      <c r="D646" s="102">
        <v>5</v>
      </c>
      <c r="E646" s="105"/>
      <c r="F646" s="106">
        <f>D646*E646</f>
        <v>0</v>
      </c>
    </row>
    <row r="647" spans="1:6" ht="18" customHeight="1">
      <c r="A647" s="61"/>
      <c r="B647" s="52" t="s">
        <v>1390</v>
      </c>
      <c r="C647" s="97" t="s">
        <v>8</v>
      </c>
      <c r="D647" s="102">
        <v>8</v>
      </c>
      <c r="E647" s="105"/>
      <c r="F647" s="149">
        <f>D647*E647</f>
        <v>0</v>
      </c>
    </row>
    <row r="648" spans="1:6">
      <c r="A648" s="61"/>
      <c r="B648" s="53"/>
      <c r="C648" s="45"/>
      <c r="D648" s="102"/>
      <c r="E648" s="105"/>
      <c r="F648" s="106"/>
    </row>
    <row r="649" spans="1:6" ht="69" customHeight="1">
      <c r="A649" s="61" t="s">
        <v>108</v>
      </c>
      <c r="B649" s="53" t="s">
        <v>650</v>
      </c>
      <c r="C649" s="45"/>
      <c r="D649" s="163"/>
      <c r="E649" s="105"/>
      <c r="F649" s="120"/>
    </row>
    <row r="650" spans="1:6" ht="219" customHeight="1">
      <c r="A650" s="61"/>
      <c r="B650" s="50" t="s">
        <v>652</v>
      </c>
      <c r="C650" s="97"/>
      <c r="D650" s="102"/>
      <c r="E650" s="105"/>
      <c r="F650" s="106"/>
    </row>
    <row r="651" spans="1:6" ht="36" customHeight="1">
      <c r="A651" s="61"/>
      <c r="B651" s="50" t="s">
        <v>651</v>
      </c>
      <c r="C651" s="97" t="s">
        <v>8</v>
      </c>
      <c r="D651" s="102">
        <v>5</v>
      </c>
      <c r="E651" s="105"/>
      <c r="F651" s="106">
        <f>D651*E651</f>
        <v>0</v>
      </c>
    </row>
    <row r="652" spans="1:6" ht="17.25" customHeight="1">
      <c r="A652" s="61"/>
      <c r="B652" s="48"/>
      <c r="D652" s="850"/>
      <c r="E652" s="105"/>
      <c r="F652" s="103"/>
    </row>
    <row r="653" spans="1:6" ht="69" customHeight="1">
      <c r="A653" s="61" t="s">
        <v>676</v>
      </c>
      <c r="B653" s="53" t="s">
        <v>654</v>
      </c>
      <c r="C653" s="45"/>
      <c r="D653" s="163"/>
      <c r="E653" s="105"/>
      <c r="F653" s="120"/>
    </row>
    <row r="654" spans="1:6" ht="214.5">
      <c r="A654" s="61"/>
      <c r="B654" s="50" t="s">
        <v>653</v>
      </c>
      <c r="C654" s="97"/>
      <c r="D654" s="102"/>
      <c r="E654" s="105"/>
      <c r="F654" s="106"/>
    </row>
    <row r="655" spans="1:6" ht="36" customHeight="1">
      <c r="A655" s="61"/>
      <c r="B655" s="50" t="s">
        <v>421</v>
      </c>
      <c r="C655" s="97" t="s">
        <v>8</v>
      </c>
      <c r="D655" s="102">
        <v>1</v>
      </c>
      <c r="E655" s="105"/>
      <c r="F655" s="106">
        <f>D655*E655</f>
        <v>0</v>
      </c>
    </row>
    <row r="656" spans="1:6" ht="15" customHeight="1">
      <c r="A656" s="61"/>
      <c r="B656" s="48"/>
      <c r="C656" s="97"/>
      <c r="D656" s="102"/>
      <c r="E656" s="105"/>
      <c r="F656" s="106"/>
    </row>
    <row r="657" spans="1:6" ht="68.25" customHeight="1">
      <c r="A657" s="167" t="s">
        <v>677</v>
      </c>
      <c r="B657" s="168" t="s">
        <v>861</v>
      </c>
      <c r="C657" s="169"/>
      <c r="D657" s="862"/>
      <c r="E657" s="105"/>
      <c r="F657" s="171"/>
    </row>
    <row r="658" spans="1:6" ht="218.25" customHeight="1">
      <c r="A658" s="167"/>
      <c r="B658" s="183" t="s">
        <v>862</v>
      </c>
      <c r="C658" s="190"/>
      <c r="D658" s="186"/>
      <c r="E658" s="105"/>
      <c r="F658" s="171"/>
    </row>
    <row r="659" spans="1:6" ht="36" customHeight="1">
      <c r="A659" s="167"/>
      <c r="B659" s="183" t="s">
        <v>421</v>
      </c>
      <c r="C659" s="190" t="s">
        <v>8</v>
      </c>
      <c r="D659" s="186">
        <v>2</v>
      </c>
      <c r="E659" s="105"/>
      <c r="F659" s="171">
        <f>D659*E659</f>
        <v>0</v>
      </c>
    </row>
    <row r="660" spans="1:6" ht="15.75" customHeight="1">
      <c r="A660" s="61"/>
      <c r="B660" s="52"/>
      <c r="C660" s="49"/>
      <c r="D660" s="102"/>
      <c r="E660" s="105"/>
      <c r="F660" s="106"/>
    </row>
    <row r="661" spans="1:6" ht="68.25" customHeight="1">
      <c r="A661" s="61" t="s">
        <v>678</v>
      </c>
      <c r="B661" s="53" t="s">
        <v>863</v>
      </c>
      <c r="C661" s="45"/>
      <c r="D661" s="163"/>
      <c r="E661" s="105"/>
      <c r="F661" s="120"/>
    </row>
    <row r="662" spans="1:6" ht="219.75" customHeight="1">
      <c r="A662" s="61"/>
      <c r="B662" s="50" t="s">
        <v>864</v>
      </c>
      <c r="C662" s="97"/>
      <c r="D662" s="102"/>
      <c r="E662" s="105"/>
      <c r="F662" s="106"/>
    </row>
    <row r="663" spans="1:6" ht="36" customHeight="1">
      <c r="A663" s="61"/>
      <c r="B663" s="50" t="s">
        <v>421</v>
      </c>
      <c r="E663" s="105"/>
      <c r="F663" s="15"/>
    </row>
    <row r="664" spans="1:6" ht="19.5" customHeight="1">
      <c r="A664" s="61"/>
      <c r="B664" s="50" t="s">
        <v>896</v>
      </c>
      <c r="C664" s="97" t="s">
        <v>8</v>
      </c>
      <c r="D664" s="102">
        <v>3</v>
      </c>
      <c r="E664" s="105"/>
      <c r="F664" s="106">
        <f>D664*E664</f>
        <v>0</v>
      </c>
    </row>
    <row r="665" spans="1:6" ht="19.5" customHeight="1">
      <c r="A665" s="167"/>
      <c r="B665" s="178" t="s">
        <v>897</v>
      </c>
      <c r="C665" s="190" t="s">
        <v>8</v>
      </c>
      <c r="D665" s="186">
        <v>1</v>
      </c>
      <c r="E665" s="105"/>
      <c r="F665" s="171">
        <f>D665*E665</f>
        <v>0</v>
      </c>
    </row>
    <row r="666" spans="1:6" ht="19.5" customHeight="1">
      <c r="A666" s="61"/>
      <c r="B666" s="53"/>
      <c r="C666" s="45"/>
      <c r="D666" s="102"/>
      <c r="E666" s="105"/>
      <c r="F666" s="106"/>
    </row>
    <row r="667" spans="1:6" ht="59.25" customHeight="1">
      <c r="A667" s="167" t="s">
        <v>679</v>
      </c>
      <c r="B667" s="168" t="s">
        <v>865</v>
      </c>
      <c r="C667" s="169"/>
      <c r="D667" s="862"/>
      <c r="E667" s="105"/>
      <c r="F667" s="171"/>
    </row>
    <row r="668" spans="1:6" ht="220.5" customHeight="1">
      <c r="A668" s="167"/>
      <c r="B668" s="183" t="s">
        <v>866</v>
      </c>
      <c r="C668" s="190"/>
      <c r="D668" s="186"/>
      <c r="E668" s="105"/>
      <c r="F668" s="171"/>
    </row>
    <row r="669" spans="1:6" ht="36" customHeight="1">
      <c r="A669" s="167"/>
      <c r="B669" s="183" t="s">
        <v>421</v>
      </c>
      <c r="C669" s="190" t="s">
        <v>8</v>
      </c>
      <c r="D669" s="186">
        <v>2</v>
      </c>
      <c r="E669" s="105"/>
      <c r="F669" s="171">
        <f>D669*E669</f>
        <v>0</v>
      </c>
    </row>
    <row r="670" spans="1:6" ht="14.25" customHeight="1">
      <c r="A670" s="61"/>
      <c r="B670" s="48"/>
      <c r="D670" s="850"/>
      <c r="E670" s="105"/>
      <c r="F670" s="103"/>
    </row>
    <row r="671" spans="1:6" ht="36" customHeight="1">
      <c r="A671" s="167" t="s">
        <v>680</v>
      </c>
      <c r="B671" s="168" t="s">
        <v>1744</v>
      </c>
      <c r="C671" s="169"/>
      <c r="D671" s="862"/>
      <c r="E671" s="105"/>
      <c r="F671" s="189"/>
    </row>
    <row r="672" spans="1:6" ht="172.5" customHeight="1">
      <c r="A672" s="167"/>
      <c r="B672" s="183" t="s">
        <v>1745</v>
      </c>
      <c r="C672" s="190"/>
      <c r="D672" s="186"/>
      <c r="E672" s="105"/>
      <c r="F672" s="189"/>
    </row>
    <row r="673" spans="1:6" ht="36" customHeight="1">
      <c r="A673" s="167"/>
      <c r="B673" s="183" t="s">
        <v>1726</v>
      </c>
      <c r="C673" s="190" t="s">
        <v>8</v>
      </c>
      <c r="D673" s="186">
        <v>1</v>
      </c>
      <c r="E673" s="105"/>
      <c r="F673" s="189">
        <f>D673*E673</f>
        <v>0</v>
      </c>
    </row>
    <row r="674" spans="1:6" ht="14.25" customHeight="1">
      <c r="A674" s="61"/>
      <c r="B674" s="48"/>
      <c r="D674" s="850"/>
      <c r="E674" s="105"/>
      <c r="F674" s="103"/>
    </row>
    <row r="675" spans="1:6" ht="56.25" customHeight="1">
      <c r="A675" s="167" t="s">
        <v>681</v>
      </c>
      <c r="B675" s="168" t="s">
        <v>1724</v>
      </c>
      <c r="C675" s="169"/>
      <c r="D675" s="862"/>
      <c r="E675" s="105"/>
      <c r="F675" s="189"/>
    </row>
    <row r="676" spans="1:6" ht="174.75" customHeight="1">
      <c r="A676" s="167"/>
      <c r="B676" s="183" t="s">
        <v>1725</v>
      </c>
      <c r="C676" s="190"/>
      <c r="D676" s="186"/>
      <c r="E676" s="105"/>
      <c r="F676" s="189"/>
    </row>
    <row r="677" spans="1:6" ht="36" customHeight="1">
      <c r="A677" s="167"/>
      <c r="B677" s="183" t="s">
        <v>1726</v>
      </c>
      <c r="C677" s="190" t="s">
        <v>8</v>
      </c>
      <c r="D677" s="186">
        <v>1</v>
      </c>
      <c r="E677" s="105"/>
      <c r="F677" s="189">
        <f>D677*E677</f>
        <v>0</v>
      </c>
    </row>
    <row r="678" spans="1:6" ht="14.25" customHeight="1">
      <c r="A678" s="61"/>
      <c r="B678" s="48"/>
      <c r="D678" s="850"/>
      <c r="E678" s="105"/>
      <c r="F678" s="103"/>
    </row>
    <row r="679" spans="1:6" ht="51.75" customHeight="1">
      <c r="A679" s="76" t="s">
        <v>682</v>
      </c>
      <c r="B679" s="53" t="s">
        <v>1727</v>
      </c>
      <c r="C679" s="45"/>
      <c r="D679" s="163"/>
      <c r="E679" s="105"/>
      <c r="F679" s="161"/>
    </row>
    <row r="680" spans="1:6" ht="189.75" customHeight="1">
      <c r="A680" s="61"/>
      <c r="B680" s="50" t="s">
        <v>1728</v>
      </c>
      <c r="C680" s="97"/>
      <c r="D680" s="102"/>
      <c r="E680" s="105"/>
      <c r="F680" s="149"/>
    </row>
    <row r="681" spans="1:6" ht="36" customHeight="1">
      <c r="A681" s="61"/>
      <c r="B681" s="50" t="s">
        <v>1726</v>
      </c>
      <c r="C681" s="97" t="s">
        <v>8</v>
      </c>
      <c r="D681" s="102">
        <v>2</v>
      </c>
      <c r="E681" s="105"/>
      <c r="F681" s="149">
        <f>D681*E681</f>
        <v>0</v>
      </c>
    </row>
    <row r="682" spans="1:6" ht="15" customHeight="1">
      <c r="A682" s="61"/>
      <c r="B682" s="48"/>
      <c r="C682" s="97"/>
      <c r="D682" s="102"/>
      <c r="E682" s="105"/>
      <c r="F682" s="106"/>
    </row>
    <row r="683" spans="1:6" ht="51.75" customHeight="1">
      <c r="A683" s="61" t="s">
        <v>683</v>
      </c>
      <c r="B683" s="53" t="s">
        <v>655</v>
      </c>
      <c r="C683" s="45"/>
      <c r="D683" s="163"/>
      <c r="E683" s="105"/>
      <c r="F683" s="120"/>
    </row>
    <row r="684" spans="1:6" ht="182.25" customHeight="1">
      <c r="A684" s="61"/>
      <c r="B684" s="50" t="s">
        <v>658</v>
      </c>
      <c r="C684" s="97"/>
      <c r="D684" s="102"/>
      <c r="E684" s="105"/>
      <c r="F684" s="106"/>
    </row>
    <row r="685" spans="1:6" ht="36" customHeight="1">
      <c r="A685" s="61"/>
      <c r="B685" s="50" t="s">
        <v>422</v>
      </c>
      <c r="C685" s="97" t="s">
        <v>8</v>
      </c>
      <c r="D685" s="102">
        <v>1</v>
      </c>
      <c r="E685" s="105"/>
      <c r="F685" s="106">
        <f>D685*E685</f>
        <v>0</v>
      </c>
    </row>
    <row r="686" spans="1:6" ht="15" customHeight="1">
      <c r="A686" s="61"/>
      <c r="B686" s="48"/>
      <c r="C686" s="97"/>
      <c r="D686" s="102"/>
      <c r="E686" s="105"/>
      <c r="F686" s="106"/>
    </row>
    <row r="687" spans="1:6" ht="51.75" customHeight="1">
      <c r="A687" s="61" t="s">
        <v>684</v>
      </c>
      <c r="B687" s="53" t="s">
        <v>657</v>
      </c>
      <c r="C687" s="45"/>
      <c r="D687" s="163"/>
      <c r="E687" s="105"/>
      <c r="F687" s="120"/>
    </row>
    <row r="688" spans="1:6" ht="198.75" customHeight="1">
      <c r="A688" s="61"/>
      <c r="B688" s="50" t="s">
        <v>656</v>
      </c>
      <c r="C688" s="97"/>
      <c r="D688" s="102"/>
      <c r="E688" s="105"/>
      <c r="F688" s="106"/>
    </row>
    <row r="689" spans="1:6" ht="36" customHeight="1">
      <c r="A689" s="61"/>
      <c r="B689" s="50" t="s">
        <v>422</v>
      </c>
      <c r="C689" s="97" t="s">
        <v>8</v>
      </c>
      <c r="D689" s="102">
        <v>1</v>
      </c>
      <c r="E689" s="105"/>
      <c r="F689" s="106">
        <f>D689*E689</f>
        <v>0</v>
      </c>
    </row>
    <row r="690" spans="1:6" ht="15" customHeight="1">
      <c r="A690" s="61"/>
      <c r="B690" s="48"/>
      <c r="C690" s="97"/>
      <c r="D690" s="102"/>
      <c r="E690" s="105"/>
      <c r="F690" s="106"/>
    </row>
    <row r="691" spans="1:6" ht="51.75" customHeight="1">
      <c r="A691" s="61" t="s">
        <v>685</v>
      </c>
      <c r="B691" s="53" t="s">
        <v>660</v>
      </c>
      <c r="C691" s="45"/>
      <c r="D691" s="163"/>
      <c r="E691" s="105"/>
      <c r="F691" s="120"/>
    </row>
    <row r="692" spans="1:6" ht="186.75" customHeight="1">
      <c r="A692" s="61"/>
      <c r="B692" s="50" t="s">
        <v>659</v>
      </c>
      <c r="C692" s="97"/>
      <c r="D692" s="102"/>
      <c r="E692" s="105"/>
      <c r="F692" s="106"/>
    </row>
    <row r="693" spans="1:6" ht="36" customHeight="1">
      <c r="A693" s="61"/>
      <c r="B693" s="50" t="s">
        <v>422</v>
      </c>
      <c r="C693" s="97" t="s">
        <v>8</v>
      </c>
      <c r="D693" s="102">
        <v>1</v>
      </c>
      <c r="E693" s="105"/>
      <c r="F693" s="106">
        <f>D693*E693</f>
        <v>0</v>
      </c>
    </row>
    <row r="694" spans="1:6" ht="15" customHeight="1">
      <c r="A694" s="61"/>
      <c r="B694" s="48"/>
      <c r="C694" s="97"/>
      <c r="D694" s="102"/>
      <c r="E694" s="105"/>
      <c r="F694" s="106"/>
    </row>
    <row r="695" spans="1:6" ht="41.25" customHeight="1">
      <c r="A695" s="167" t="s">
        <v>686</v>
      </c>
      <c r="B695" s="168" t="s">
        <v>661</v>
      </c>
      <c r="C695" s="169"/>
      <c r="D695" s="862"/>
      <c r="E695" s="105"/>
      <c r="F695" s="189"/>
    </row>
    <row r="696" spans="1:6" ht="201" customHeight="1">
      <c r="A696" s="167"/>
      <c r="B696" s="183" t="s">
        <v>662</v>
      </c>
      <c r="C696" s="190"/>
      <c r="D696" s="186"/>
      <c r="E696" s="105"/>
      <c r="F696" s="171"/>
    </row>
    <row r="697" spans="1:6" ht="36" customHeight="1">
      <c r="A697" s="167"/>
      <c r="B697" s="183" t="s">
        <v>422</v>
      </c>
      <c r="C697" s="190" t="s">
        <v>8</v>
      </c>
      <c r="D697" s="186">
        <v>8</v>
      </c>
      <c r="E697" s="105"/>
      <c r="F697" s="171">
        <f>D697*E697</f>
        <v>0</v>
      </c>
    </row>
    <row r="698" spans="1:6" ht="15" customHeight="1">
      <c r="A698" s="61"/>
      <c r="B698" s="48"/>
      <c r="C698" s="97"/>
      <c r="D698" s="102"/>
      <c r="E698" s="105"/>
      <c r="F698" s="106"/>
    </row>
    <row r="699" spans="1:6" ht="41.25" customHeight="1">
      <c r="A699" s="167" t="s">
        <v>687</v>
      </c>
      <c r="B699" s="168" t="s">
        <v>664</v>
      </c>
      <c r="C699" s="169"/>
      <c r="D699" s="862"/>
      <c r="E699" s="105"/>
      <c r="F699" s="171"/>
    </row>
    <row r="700" spans="1:6" ht="201" customHeight="1">
      <c r="A700" s="167"/>
      <c r="B700" s="183" t="s">
        <v>663</v>
      </c>
      <c r="C700" s="190"/>
      <c r="D700" s="186"/>
      <c r="E700" s="105"/>
      <c r="F700" s="171"/>
    </row>
    <row r="701" spans="1:6" ht="36" customHeight="1">
      <c r="A701" s="167"/>
      <c r="B701" s="183" t="s">
        <v>422</v>
      </c>
      <c r="C701" s="190" t="s">
        <v>8</v>
      </c>
      <c r="D701" s="186">
        <v>4</v>
      </c>
      <c r="E701" s="105"/>
      <c r="F701" s="171">
        <f>D701*E701</f>
        <v>0</v>
      </c>
    </row>
    <row r="702" spans="1:6" ht="15" customHeight="1">
      <c r="A702" s="61"/>
      <c r="B702" s="48"/>
      <c r="C702" s="97"/>
      <c r="D702" s="102"/>
      <c r="E702" s="105"/>
      <c r="F702" s="106"/>
    </row>
    <row r="703" spans="1:6" ht="41.25" customHeight="1">
      <c r="A703" s="167" t="s">
        <v>688</v>
      </c>
      <c r="B703" s="168" t="s">
        <v>666</v>
      </c>
      <c r="C703" s="169"/>
      <c r="D703" s="862"/>
      <c r="E703" s="105"/>
      <c r="F703" s="171"/>
    </row>
    <row r="704" spans="1:6" ht="201" customHeight="1">
      <c r="A704" s="167"/>
      <c r="B704" s="183" t="s">
        <v>665</v>
      </c>
      <c r="C704" s="190"/>
      <c r="D704" s="186"/>
      <c r="E704" s="105"/>
      <c r="F704" s="171"/>
    </row>
    <row r="705" spans="1:7" ht="36" customHeight="1">
      <c r="A705" s="167"/>
      <c r="B705" s="183" t="s">
        <v>422</v>
      </c>
      <c r="C705" s="190" t="s">
        <v>8</v>
      </c>
      <c r="D705" s="186">
        <v>1</v>
      </c>
      <c r="E705" s="105"/>
      <c r="F705" s="171">
        <f>D705*E705</f>
        <v>0</v>
      </c>
    </row>
    <row r="706" spans="1:7" ht="15" customHeight="1">
      <c r="A706" s="61"/>
      <c r="B706" s="48"/>
      <c r="C706" s="97"/>
      <c r="D706" s="102"/>
      <c r="E706" s="105"/>
      <c r="F706" s="106"/>
    </row>
    <row r="707" spans="1:7" ht="52.5" customHeight="1">
      <c r="A707" s="61" t="s">
        <v>689</v>
      </c>
      <c r="B707" s="53" t="s">
        <v>1729</v>
      </c>
      <c r="C707" s="45"/>
      <c r="D707" s="163"/>
      <c r="E707" s="105"/>
      <c r="F707" s="161"/>
      <c r="G707" s="53"/>
    </row>
    <row r="708" spans="1:7" ht="181.5">
      <c r="A708" s="61"/>
      <c r="B708" s="50" t="s">
        <v>1730</v>
      </c>
      <c r="C708" s="97"/>
      <c r="D708" s="102"/>
      <c r="E708" s="105"/>
      <c r="F708" s="149"/>
      <c r="G708" s="50"/>
    </row>
    <row r="709" spans="1:7" ht="36" customHeight="1">
      <c r="A709" s="61"/>
      <c r="B709" s="50" t="s">
        <v>1726</v>
      </c>
      <c r="C709" s="97" t="s">
        <v>8</v>
      </c>
      <c r="D709" s="102">
        <v>1</v>
      </c>
      <c r="E709" s="105"/>
      <c r="F709" s="149">
        <f>D709*E709</f>
        <v>0</v>
      </c>
    </row>
    <row r="710" spans="1:7" ht="15" customHeight="1">
      <c r="A710" s="61"/>
      <c r="B710" s="48"/>
      <c r="C710" s="97"/>
      <c r="D710" s="102"/>
      <c r="E710" s="105"/>
      <c r="F710" s="106"/>
    </row>
    <row r="711" spans="1:7" ht="54.75" customHeight="1">
      <c r="A711" s="61" t="s">
        <v>690</v>
      </c>
      <c r="B711" s="53" t="s">
        <v>1731</v>
      </c>
      <c r="C711" s="45"/>
      <c r="D711" s="163"/>
      <c r="E711" s="105"/>
      <c r="F711" s="161"/>
    </row>
    <row r="712" spans="1:7" ht="181.5">
      <c r="A712" s="61"/>
      <c r="B712" s="50" t="s">
        <v>1732</v>
      </c>
      <c r="C712" s="97"/>
      <c r="D712" s="102"/>
      <c r="E712" s="105"/>
      <c r="F712" s="149"/>
    </row>
    <row r="713" spans="1:7" ht="36" customHeight="1">
      <c r="A713" s="61"/>
      <c r="B713" s="50" t="s">
        <v>1726</v>
      </c>
      <c r="C713" s="97" t="s">
        <v>8</v>
      </c>
      <c r="D713" s="102">
        <v>1</v>
      </c>
      <c r="E713" s="105"/>
      <c r="F713" s="149">
        <f>D713*E713</f>
        <v>0</v>
      </c>
    </row>
    <row r="714" spans="1:7" ht="15" customHeight="1">
      <c r="A714" s="61"/>
      <c r="B714" s="48"/>
      <c r="C714" s="97"/>
      <c r="D714" s="102"/>
      <c r="E714" s="105"/>
      <c r="F714" s="106"/>
    </row>
    <row r="715" spans="1:7" ht="51" customHeight="1">
      <c r="A715" s="61" t="s">
        <v>691</v>
      </c>
      <c r="B715" s="53" t="s">
        <v>668</v>
      </c>
      <c r="C715" s="45"/>
      <c r="D715" s="163"/>
      <c r="E715" s="105"/>
      <c r="F715" s="120"/>
    </row>
    <row r="716" spans="1:7" ht="189" customHeight="1">
      <c r="A716" s="61"/>
      <c r="B716" s="50" t="s">
        <v>667</v>
      </c>
      <c r="C716" s="97"/>
      <c r="D716" s="102"/>
      <c r="E716" s="105"/>
      <c r="F716" s="106"/>
    </row>
    <row r="717" spans="1:7" ht="36" customHeight="1">
      <c r="A717" s="61"/>
      <c r="B717" s="50" t="s">
        <v>422</v>
      </c>
      <c r="C717" s="97" t="s">
        <v>8</v>
      </c>
      <c r="D717" s="102">
        <v>1</v>
      </c>
      <c r="E717" s="105"/>
      <c r="F717" s="106">
        <f>D717*E717</f>
        <v>0</v>
      </c>
    </row>
    <row r="718" spans="1:7" ht="15" customHeight="1">
      <c r="A718" s="61"/>
      <c r="B718" s="48"/>
      <c r="C718" s="97"/>
      <c r="D718" s="102"/>
      <c r="E718" s="105"/>
      <c r="F718" s="106"/>
    </row>
    <row r="719" spans="1:7" ht="51" customHeight="1">
      <c r="A719" s="61" t="s">
        <v>692</v>
      </c>
      <c r="B719" s="53" t="s">
        <v>670</v>
      </c>
      <c r="C719" s="45"/>
      <c r="D719" s="163"/>
      <c r="E719" s="105"/>
      <c r="F719" s="120"/>
    </row>
    <row r="720" spans="1:7" ht="189" customHeight="1">
      <c r="A720" s="61"/>
      <c r="B720" s="50" t="s">
        <v>669</v>
      </c>
      <c r="C720" s="97"/>
      <c r="D720" s="102"/>
      <c r="E720" s="105"/>
      <c r="F720" s="106"/>
    </row>
    <row r="721" spans="1:7" ht="36" customHeight="1">
      <c r="A721" s="61"/>
      <c r="B721" s="50" t="s">
        <v>422</v>
      </c>
      <c r="C721" s="97" t="s">
        <v>8</v>
      </c>
      <c r="D721" s="102">
        <v>1</v>
      </c>
      <c r="E721" s="105"/>
      <c r="F721" s="106">
        <f>D721*E721</f>
        <v>0</v>
      </c>
    </row>
    <row r="722" spans="1:7" ht="15" customHeight="1">
      <c r="A722" s="61"/>
      <c r="B722" s="48"/>
      <c r="C722" s="97"/>
      <c r="D722" s="102"/>
      <c r="E722" s="105"/>
      <c r="F722" s="106"/>
    </row>
    <row r="723" spans="1:7" ht="49.5">
      <c r="A723" s="61" t="s">
        <v>693</v>
      </c>
      <c r="B723" s="53" t="s">
        <v>672</v>
      </c>
      <c r="C723" s="45"/>
      <c r="D723" s="163"/>
      <c r="E723" s="105"/>
      <c r="F723" s="120"/>
    </row>
    <row r="724" spans="1:7" ht="189" customHeight="1">
      <c r="A724" s="61"/>
      <c r="B724" s="50" t="s">
        <v>671</v>
      </c>
      <c r="C724" s="97"/>
      <c r="D724" s="102"/>
      <c r="E724" s="105"/>
      <c r="F724" s="106"/>
    </row>
    <row r="725" spans="1:7" ht="37.5" customHeight="1">
      <c r="A725" s="61"/>
      <c r="B725" s="50" t="s">
        <v>422</v>
      </c>
      <c r="C725" s="97" t="s">
        <v>8</v>
      </c>
      <c r="D725" s="102">
        <v>1</v>
      </c>
      <c r="E725" s="105"/>
      <c r="F725" s="106">
        <f>D725*E725</f>
        <v>0</v>
      </c>
    </row>
    <row r="726" spans="1:7" ht="15" customHeight="1">
      <c r="A726" s="61"/>
      <c r="B726" s="48"/>
      <c r="C726" s="97"/>
      <c r="D726" s="102"/>
      <c r="E726" s="105"/>
      <c r="F726" s="106"/>
    </row>
    <row r="727" spans="1:7" ht="51">
      <c r="A727" s="61" t="s">
        <v>694</v>
      </c>
      <c r="B727" s="53" t="s">
        <v>1733</v>
      </c>
      <c r="C727" s="45"/>
      <c r="D727" s="163"/>
      <c r="E727" s="105"/>
      <c r="F727" s="161"/>
      <c r="G727" s="53"/>
    </row>
    <row r="728" spans="1:7" ht="186" customHeight="1">
      <c r="A728" s="61"/>
      <c r="B728" s="50" t="s">
        <v>1734</v>
      </c>
      <c r="C728" s="97"/>
      <c r="D728" s="102"/>
      <c r="E728" s="105"/>
      <c r="F728" s="149"/>
      <c r="G728" s="50"/>
    </row>
    <row r="729" spans="1:7" ht="36" customHeight="1">
      <c r="A729" s="61"/>
      <c r="B729" s="50" t="s">
        <v>1726</v>
      </c>
      <c r="C729" s="97" t="s">
        <v>8</v>
      </c>
      <c r="D729" s="102">
        <v>6</v>
      </c>
      <c r="E729" s="105"/>
      <c r="F729" s="149">
        <f>D729*E729</f>
        <v>0</v>
      </c>
    </row>
    <row r="730" spans="1:7" ht="15.75" customHeight="1">
      <c r="A730" s="61"/>
      <c r="B730" s="53"/>
      <c r="C730" s="45"/>
      <c r="D730" s="163"/>
      <c r="E730" s="105"/>
      <c r="F730" s="120"/>
    </row>
    <row r="731" spans="1:7" ht="51" customHeight="1">
      <c r="A731" s="61" t="s">
        <v>695</v>
      </c>
      <c r="B731" s="53" t="s">
        <v>674</v>
      </c>
      <c r="C731" s="45"/>
      <c r="D731" s="163"/>
      <c r="E731" s="105"/>
      <c r="F731" s="120"/>
    </row>
    <row r="732" spans="1:7" ht="184.5" customHeight="1">
      <c r="A732" s="61"/>
      <c r="B732" s="50" t="s">
        <v>673</v>
      </c>
      <c r="C732" s="97"/>
      <c r="D732" s="102"/>
      <c r="E732" s="105"/>
      <c r="F732" s="106"/>
    </row>
    <row r="733" spans="1:7" ht="36" customHeight="1">
      <c r="A733" s="61"/>
      <c r="B733" s="50" t="s">
        <v>422</v>
      </c>
      <c r="C733" s="97" t="s">
        <v>8</v>
      </c>
      <c r="D733" s="102">
        <v>1</v>
      </c>
      <c r="E733" s="105"/>
      <c r="F733" s="106">
        <f>D733*E733</f>
        <v>0</v>
      </c>
    </row>
    <row r="734" spans="1:7" ht="18.75" customHeight="1">
      <c r="A734" s="61"/>
      <c r="B734" s="50"/>
      <c r="C734" s="97"/>
      <c r="D734" s="102"/>
      <c r="E734" s="105"/>
      <c r="F734" s="106"/>
    </row>
    <row r="735" spans="1:7" ht="51" customHeight="1">
      <c r="A735" s="61" t="s">
        <v>696</v>
      </c>
      <c r="B735" s="53" t="s">
        <v>1735</v>
      </c>
      <c r="C735" s="45"/>
      <c r="D735" s="163"/>
      <c r="E735" s="105"/>
      <c r="F735" s="161"/>
      <c r="G735" s="53"/>
    </row>
    <row r="736" spans="1:7" ht="187.5" customHeight="1">
      <c r="A736" s="61"/>
      <c r="B736" s="50" t="s">
        <v>1736</v>
      </c>
      <c r="C736" s="97"/>
      <c r="D736" s="102"/>
      <c r="E736" s="105"/>
      <c r="F736" s="149"/>
      <c r="G736" s="50"/>
    </row>
    <row r="737" spans="1:7" ht="36" customHeight="1">
      <c r="A737" s="61"/>
      <c r="B737" s="50" t="s">
        <v>1726</v>
      </c>
      <c r="C737" s="97" t="s">
        <v>8</v>
      </c>
      <c r="D737" s="102">
        <v>1</v>
      </c>
      <c r="E737" s="105"/>
      <c r="F737" s="149">
        <f>D737*E737</f>
        <v>0</v>
      </c>
    </row>
    <row r="738" spans="1:7" ht="18.75" customHeight="1">
      <c r="A738" s="61"/>
      <c r="B738" s="50"/>
      <c r="C738" s="97"/>
      <c r="D738" s="102"/>
      <c r="E738" s="105"/>
      <c r="F738" s="106"/>
    </row>
    <row r="739" spans="1:7" ht="49.5">
      <c r="A739" s="167" t="s">
        <v>697</v>
      </c>
      <c r="B739" s="168" t="s">
        <v>675</v>
      </c>
      <c r="C739" s="169"/>
      <c r="D739" s="862"/>
      <c r="E739" s="105"/>
      <c r="F739" s="171"/>
    </row>
    <row r="740" spans="1:7" ht="214.5">
      <c r="A740" s="167"/>
      <c r="B740" s="183" t="s">
        <v>1737</v>
      </c>
      <c r="C740" s="190"/>
      <c r="D740" s="186"/>
      <c r="E740" s="105"/>
      <c r="F740" s="171"/>
    </row>
    <row r="741" spans="1:7" ht="39" customHeight="1">
      <c r="A741" s="167"/>
      <c r="B741" s="183" t="s">
        <v>422</v>
      </c>
      <c r="C741" s="190" t="s">
        <v>8</v>
      </c>
      <c r="D741" s="186">
        <v>1</v>
      </c>
      <c r="E741" s="105"/>
      <c r="F741" s="171">
        <f>D741*E741</f>
        <v>0</v>
      </c>
    </row>
    <row r="742" spans="1:7" ht="18.75" customHeight="1">
      <c r="A742" s="61"/>
      <c r="B742" s="50"/>
      <c r="C742" s="97"/>
      <c r="D742" s="102"/>
      <c r="E742" s="105"/>
      <c r="F742" s="106"/>
    </row>
    <row r="743" spans="1:7" ht="51" customHeight="1">
      <c r="A743" s="61" t="s">
        <v>858</v>
      </c>
      <c r="B743" s="53" t="s">
        <v>867</v>
      </c>
      <c r="C743" s="45"/>
      <c r="D743" s="163"/>
      <c r="E743" s="105"/>
      <c r="F743" s="120"/>
    </row>
    <row r="744" spans="1:7" ht="217.5" customHeight="1">
      <c r="A744" s="61"/>
      <c r="B744" s="50" t="s">
        <v>868</v>
      </c>
      <c r="C744" s="97"/>
      <c r="D744" s="102"/>
      <c r="E744" s="105"/>
      <c r="F744" s="106"/>
    </row>
    <row r="745" spans="1:7" ht="36" customHeight="1">
      <c r="A745" s="61"/>
      <c r="B745" s="50" t="s">
        <v>422</v>
      </c>
      <c r="C745" s="97" t="s">
        <v>8</v>
      </c>
      <c r="D745" s="102">
        <v>1</v>
      </c>
      <c r="E745" s="105"/>
      <c r="F745" s="106">
        <f>D745*E745</f>
        <v>0</v>
      </c>
    </row>
    <row r="746" spans="1:7" ht="18" customHeight="1">
      <c r="A746" s="61"/>
      <c r="B746" s="50"/>
      <c r="C746" s="97"/>
      <c r="D746" s="102"/>
      <c r="E746" s="105"/>
      <c r="F746" s="106"/>
    </row>
    <row r="747" spans="1:7" ht="59.25" customHeight="1">
      <c r="A747" s="167" t="s">
        <v>1738</v>
      </c>
      <c r="B747" s="168" t="s">
        <v>1739</v>
      </c>
      <c r="C747" s="169"/>
      <c r="D747" s="862"/>
      <c r="E747" s="105"/>
      <c r="F747" s="189"/>
      <c r="G747" s="427"/>
    </row>
    <row r="748" spans="1:7" ht="201" customHeight="1">
      <c r="A748" s="167"/>
      <c r="B748" s="183" t="s">
        <v>1740</v>
      </c>
      <c r="C748" s="190"/>
      <c r="D748" s="186"/>
      <c r="E748" s="105"/>
      <c r="F748" s="189"/>
      <c r="G748" s="428"/>
    </row>
    <row r="749" spans="1:7" ht="36" customHeight="1">
      <c r="A749" s="167"/>
      <c r="B749" s="183" t="s">
        <v>1726</v>
      </c>
      <c r="C749" s="190" t="s">
        <v>8</v>
      </c>
      <c r="D749" s="186">
        <v>1</v>
      </c>
      <c r="E749" s="105"/>
      <c r="F749" s="189">
        <f>D749*E749</f>
        <v>0</v>
      </c>
      <c r="G749" s="428"/>
    </row>
    <row r="750" spans="1:7" ht="15" customHeight="1">
      <c r="A750" s="167"/>
      <c r="B750" s="183"/>
      <c r="C750" s="190"/>
      <c r="D750" s="186"/>
      <c r="E750" s="105"/>
      <c r="F750" s="171"/>
      <c r="G750" s="428"/>
    </row>
    <row r="751" spans="1:7" ht="59.25" customHeight="1">
      <c r="A751" s="167" t="s">
        <v>1741</v>
      </c>
      <c r="B751" s="168" t="s">
        <v>1742</v>
      </c>
      <c r="C751" s="169"/>
      <c r="D751" s="862"/>
      <c r="E751" s="105"/>
      <c r="F751" s="189"/>
      <c r="G751" s="427"/>
    </row>
    <row r="752" spans="1:7" ht="188.25" customHeight="1">
      <c r="A752" s="167"/>
      <c r="B752" s="183" t="s">
        <v>1743</v>
      </c>
      <c r="C752" s="190"/>
      <c r="D752" s="186"/>
      <c r="E752" s="105"/>
      <c r="F752" s="189"/>
      <c r="G752" s="428"/>
    </row>
    <row r="753" spans="1:9" ht="36" customHeight="1">
      <c r="A753" s="167"/>
      <c r="B753" s="183" t="s">
        <v>1726</v>
      </c>
      <c r="C753" s="190" t="s">
        <v>8</v>
      </c>
      <c r="D753" s="186">
        <v>1</v>
      </c>
      <c r="E753" s="105"/>
      <c r="F753" s="189">
        <f>D753*E753</f>
        <v>0</v>
      </c>
      <c r="G753" s="428"/>
    </row>
    <row r="754" spans="1:9" ht="17.25" customHeight="1">
      <c r="A754" s="61"/>
      <c r="B754" s="52"/>
      <c r="C754" s="49"/>
      <c r="D754" s="102"/>
      <c r="E754" s="47"/>
      <c r="F754" s="106" t="str">
        <f>IF(E754&lt;&gt;0,IF(D754&lt;&gt;"",D754*E754,E754),"")</f>
        <v/>
      </c>
      <c r="G754" s="199"/>
      <c r="H754" s="200"/>
      <c r="I754" s="17"/>
    </row>
    <row r="755" spans="1:9" ht="15" customHeight="1">
      <c r="A755" s="462"/>
      <c r="B755" s="942" t="s">
        <v>1836</v>
      </c>
      <c r="C755" s="463"/>
      <c r="D755" s="794"/>
      <c r="E755" s="465" t="s">
        <v>924</v>
      </c>
      <c r="F755" s="466">
        <f>F636+F637+F641+F646+F647+F651+F655+F664+F681+F685+F689+F693+F709+F713+F717+F721+F725+F729+F733+F737+F745</f>
        <v>0</v>
      </c>
    </row>
    <row r="756" spans="1:9" ht="15" customHeight="1">
      <c r="A756" s="61"/>
      <c r="B756" s="943"/>
      <c r="C756" s="49"/>
      <c r="E756" s="200" t="s">
        <v>925</v>
      </c>
      <c r="F756" s="239">
        <f>F659+F665+F669+F673+F677+F697+F701+F705+F741+F749+F753</f>
        <v>0</v>
      </c>
      <c r="G756" s="199"/>
      <c r="I756" s="200"/>
    </row>
    <row r="757" spans="1:9" s="17" customFormat="1" ht="17.25" thickBot="1">
      <c r="A757" s="456"/>
      <c r="B757" s="944"/>
      <c r="C757" s="457"/>
      <c r="D757" s="795"/>
      <c r="E757" s="458" t="s">
        <v>1838</v>
      </c>
      <c r="F757" s="460">
        <f>SUM(F755:F756)</f>
        <v>0</v>
      </c>
      <c r="G757" s="201"/>
      <c r="I757" s="198"/>
    </row>
    <row r="758" spans="1:9" ht="17.25" thickTop="1">
      <c r="A758" s="62"/>
      <c r="B758" s="54"/>
      <c r="C758" s="45"/>
      <c r="D758" s="102"/>
      <c r="E758" s="51"/>
      <c r="F758" s="123"/>
    </row>
    <row r="759" spans="1:9" ht="18.75" customHeight="1" thickBot="1">
      <c r="A759" s="80" t="s">
        <v>412</v>
      </c>
      <c r="B759" s="81" t="s">
        <v>1837</v>
      </c>
      <c r="C759" s="75"/>
      <c r="D759" s="121"/>
      <c r="E759" s="121"/>
      <c r="F759" s="122"/>
    </row>
    <row r="760" spans="1:9" ht="18" customHeight="1" thickTop="1">
      <c r="A760" s="62"/>
      <c r="B760" s="54"/>
      <c r="C760" s="45"/>
      <c r="D760" s="102"/>
      <c r="E760" s="47"/>
      <c r="F760" s="106"/>
    </row>
    <row r="761" spans="1:9" ht="51" customHeight="1">
      <c r="A761" s="61" t="s">
        <v>700</v>
      </c>
      <c r="B761" s="53" t="s">
        <v>703</v>
      </c>
      <c r="C761" s="45"/>
      <c r="D761" s="163"/>
      <c r="E761" s="105"/>
      <c r="F761" s="120"/>
    </row>
    <row r="762" spans="1:9" ht="151.5" customHeight="1">
      <c r="A762" s="61"/>
      <c r="B762" s="50" t="s">
        <v>701</v>
      </c>
      <c r="C762" s="97"/>
      <c r="D762" s="102"/>
      <c r="E762" s="105"/>
      <c r="F762" s="106"/>
    </row>
    <row r="763" spans="1:9" ht="39.75" customHeight="1">
      <c r="A763" s="61"/>
      <c r="B763" s="50" t="s">
        <v>702</v>
      </c>
      <c r="C763" s="97" t="s">
        <v>8</v>
      </c>
      <c r="D763" s="102">
        <v>1</v>
      </c>
      <c r="E763" s="105"/>
      <c r="F763" s="106">
        <f>D763*E763</f>
        <v>0</v>
      </c>
    </row>
    <row r="764" spans="1:9" ht="15" customHeight="1">
      <c r="A764" s="61"/>
      <c r="B764" s="52"/>
      <c r="C764" s="49"/>
      <c r="D764" s="102"/>
      <c r="E764" s="105"/>
      <c r="F764" s="106" t="str">
        <f>IF(E764&lt;&gt;0,IF(D764&lt;&gt;"",D764*E764,E764),"")</f>
        <v/>
      </c>
    </row>
    <row r="765" spans="1:9" ht="51" customHeight="1">
      <c r="A765" s="61" t="s">
        <v>704</v>
      </c>
      <c r="B765" s="53" t="s">
        <v>705</v>
      </c>
      <c r="C765" s="45"/>
      <c r="D765" s="163"/>
      <c r="E765" s="105"/>
      <c r="F765" s="120"/>
    </row>
    <row r="766" spans="1:9" ht="165">
      <c r="A766" s="61"/>
      <c r="B766" s="50" t="s">
        <v>1746</v>
      </c>
      <c r="C766" s="97"/>
      <c r="D766" s="102"/>
      <c r="E766" s="105"/>
      <c r="F766" s="106"/>
    </row>
    <row r="767" spans="1:9" ht="33">
      <c r="A767" s="61"/>
      <c r="B767" s="50" t="s">
        <v>702</v>
      </c>
      <c r="C767" s="97" t="s">
        <v>8</v>
      </c>
      <c r="D767" s="102">
        <v>4</v>
      </c>
      <c r="E767" s="105"/>
      <c r="F767" s="106">
        <f>D767*E767</f>
        <v>0</v>
      </c>
    </row>
    <row r="768" spans="1:9" ht="17.25" customHeight="1">
      <c r="A768" s="61"/>
      <c r="B768" s="52"/>
      <c r="C768" s="49"/>
      <c r="D768" s="102"/>
      <c r="E768" s="105"/>
      <c r="F768" s="106" t="str">
        <f>IF(E768&lt;&gt;0,IF(D768&lt;&gt;"",D768*E768,E768),"")</f>
        <v/>
      </c>
    </row>
    <row r="769" spans="1:6" ht="51" customHeight="1">
      <c r="A769" s="61" t="s">
        <v>706</v>
      </c>
      <c r="B769" s="53" t="s">
        <v>1392</v>
      </c>
      <c r="C769" s="45"/>
      <c r="D769" s="163"/>
      <c r="E769" s="105"/>
      <c r="F769" s="120"/>
    </row>
    <row r="770" spans="1:6" ht="132">
      <c r="A770" s="61"/>
      <c r="B770" s="50" t="s">
        <v>1393</v>
      </c>
      <c r="C770" s="97"/>
      <c r="D770" s="102"/>
      <c r="E770" s="105"/>
      <c r="F770" s="106"/>
    </row>
    <row r="771" spans="1:6" ht="33">
      <c r="A771" s="61"/>
      <c r="B771" s="50" t="s">
        <v>702</v>
      </c>
      <c r="C771" s="97" t="s">
        <v>8</v>
      </c>
      <c r="D771" s="102">
        <v>5</v>
      </c>
      <c r="E771" s="105"/>
      <c r="F771" s="106">
        <f>D771*E771</f>
        <v>0</v>
      </c>
    </row>
    <row r="772" spans="1:6" ht="17.25" customHeight="1">
      <c r="A772" s="61"/>
      <c r="B772" s="52"/>
      <c r="C772" s="49"/>
      <c r="D772" s="102"/>
      <c r="E772" s="105"/>
      <c r="F772" s="106" t="str">
        <f>IF(E772&lt;&gt;0,IF(D772&lt;&gt;"",D772*E772,E772),"")</f>
        <v/>
      </c>
    </row>
    <row r="773" spans="1:6" ht="38.25" customHeight="1">
      <c r="A773" s="61" t="s">
        <v>787</v>
      </c>
      <c r="B773" s="53" t="s">
        <v>734</v>
      </c>
      <c r="C773" s="45"/>
      <c r="D773" s="163"/>
      <c r="E773" s="105"/>
      <c r="F773" s="161"/>
    </row>
    <row r="774" spans="1:6" ht="340.5" customHeight="1">
      <c r="A774" s="61"/>
      <c r="B774" s="50" t="s">
        <v>1747</v>
      </c>
      <c r="C774" s="97"/>
      <c r="D774" s="102"/>
      <c r="E774" s="105"/>
      <c r="F774" s="149"/>
    </row>
    <row r="775" spans="1:6">
      <c r="A775" s="61"/>
      <c r="B775" s="50" t="s">
        <v>707</v>
      </c>
      <c r="C775" s="97" t="s">
        <v>306</v>
      </c>
      <c r="D775" s="102">
        <v>1</v>
      </c>
      <c r="E775" s="105"/>
      <c r="F775" s="149">
        <f>D775*E775</f>
        <v>0</v>
      </c>
    </row>
    <row r="776" spans="1:6" ht="15" customHeight="1">
      <c r="A776" s="61"/>
      <c r="B776" s="52"/>
      <c r="C776" s="49"/>
      <c r="D776" s="102"/>
      <c r="E776" s="105"/>
      <c r="F776" s="149" t="str">
        <f>IF(E776&lt;&gt;0,IF(D776&lt;&gt;"",D776*E776,E776),"")</f>
        <v/>
      </c>
    </row>
    <row r="777" spans="1:6" ht="19.5" customHeight="1">
      <c r="A777" s="61" t="s">
        <v>842</v>
      </c>
      <c r="B777" s="53" t="s">
        <v>788</v>
      </c>
      <c r="C777" s="45"/>
      <c r="D777" s="163"/>
      <c r="E777" s="105"/>
      <c r="F777" s="120"/>
    </row>
    <row r="778" spans="1:6" ht="162" customHeight="1">
      <c r="A778" s="61"/>
      <c r="B778" s="50" t="s">
        <v>789</v>
      </c>
      <c r="C778" s="97"/>
      <c r="D778" s="102"/>
      <c r="E778" s="105"/>
      <c r="F778" s="106"/>
    </row>
    <row r="779" spans="1:6">
      <c r="A779" s="61"/>
      <c r="B779" s="50" t="s">
        <v>790</v>
      </c>
      <c r="C779" s="97" t="s">
        <v>8</v>
      </c>
      <c r="D779" s="102">
        <v>4</v>
      </c>
      <c r="E779" s="105"/>
      <c r="F779" s="106">
        <f>D779*E779</f>
        <v>0</v>
      </c>
    </row>
    <row r="780" spans="1:6" ht="15" customHeight="1">
      <c r="A780" s="61"/>
      <c r="B780" s="52"/>
      <c r="C780" s="49"/>
      <c r="D780" s="102"/>
      <c r="E780" s="105"/>
      <c r="F780" s="149" t="str">
        <f>IF(E780&lt;&gt;0,IF(D780&lt;&gt;"",D780*E780,E780),"")</f>
        <v/>
      </c>
    </row>
    <row r="781" spans="1:6" ht="38.25" customHeight="1">
      <c r="A781" s="61" t="s">
        <v>1394</v>
      </c>
      <c r="B781" s="53" t="s">
        <v>1396</v>
      </c>
      <c r="C781" s="45"/>
      <c r="D781" s="163"/>
      <c r="E781" s="105"/>
      <c r="F781" s="120"/>
    </row>
    <row r="782" spans="1:6" ht="175.5" customHeight="1">
      <c r="A782" s="61"/>
      <c r="B782" s="50" t="s">
        <v>1398</v>
      </c>
      <c r="C782" s="97"/>
      <c r="D782" s="102"/>
      <c r="E782" s="105"/>
      <c r="F782" s="106"/>
    </row>
    <row r="783" spans="1:6" ht="21" customHeight="1">
      <c r="A783" s="61"/>
      <c r="B783" s="50" t="s">
        <v>1397</v>
      </c>
      <c r="C783" s="97" t="s">
        <v>8</v>
      </c>
      <c r="D783" s="102">
        <v>1</v>
      </c>
      <c r="E783" s="105"/>
      <c r="F783" s="106">
        <f>D783*E783</f>
        <v>0</v>
      </c>
    </row>
    <row r="784" spans="1:6" ht="15" customHeight="1">
      <c r="A784" s="61"/>
      <c r="B784" s="52"/>
      <c r="C784" s="49"/>
      <c r="D784" s="102"/>
      <c r="E784" s="105"/>
      <c r="F784" s="149" t="str">
        <f>IF(E784&lt;&gt;0,IF(D784&lt;&gt;"",D784*E784,E784),"")</f>
        <v/>
      </c>
    </row>
    <row r="785" spans="1:9" ht="19.5" customHeight="1">
      <c r="A785" s="167" t="s">
        <v>1395</v>
      </c>
      <c r="B785" s="168" t="s">
        <v>843</v>
      </c>
      <c r="C785" s="169"/>
      <c r="D785" s="862"/>
      <c r="E785" s="105"/>
      <c r="F785" s="171"/>
    </row>
    <row r="786" spans="1:9" ht="181.5">
      <c r="A786" s="167"/>
      <c r="B786" s="183" t="s">
        <v>1748</v>
      </c>
      <c r="C786" s="190"/>
      <c r="D786" s="186"/>
      <c r="E786" s="105"/>
      <c r="F786" s="171"/>
    </row>
    <row r="787" spans="1:9">
      <c r="A787" s="167"/>
      <c r="B787" s="183" t="s">
        <v>844</v>
      </c>
      <c r="C787" s="190" t="s">
        <v>21</v>
      </c>
      <c r="D787" s="186">
        <v>57</v>
      </c>
      <c r="E787" s="105"/>
      <c r="F787" s="171">
        <f>D787*E787</f>
        <v>0</v>
      </c>
    </row>
    <row r="788" spans="1:9" ht="17.25" customHeight="1">
      <c r="A788" s="61"/>
      <c r="B788" s="52"/>
      <c r="C788" s="49"/>
      <c r="D788" s="102"/>
      <c r="E788" s="47"/>
      <c r="F788" s="106" t="str">
        <f>IF(E788&lt;&gt;0,IF(D788&lt;&gt;"",D788*E788,E788),"")</f>
        <v/>
      </c>
      <c r="G788" s="199"/>
      <c r="H788" s="200"/>
      <c r="I788" s="17"/>
    </row>
    <row r="789" spans="1:9" ht="15" customHeight="1">
      <c r="A789" s="462"/>
      <c r="B789" s="942" t="s">
        <v>841</v>
      </c>
      <c r="C789" s="463"/>
      <c r="D789" s="794"/>
      <c r="E789" s="465" t="s">
        <v>924</v>
      </c>
      <c r="F789" s="466">
        <f>SUM(F761:F784)</f>
        <v>0</v>
      </c>
    </row>
    <row r="790" spans="1:9" ht="15" customHeight="1">
      <c r="A790" s="61"/>
      <c r="B790" s="943"/>
      <c r="C790" s="49"/>
      <c r="E790" s="200" t="s">
        <v>925</v>
      </c>
      <c r="F790" s="239">
        <f>F787</f>
        <v>0</v>
      </c>
      <c r="G790" s="199"/>
      <c r="I790" s="200"/>
    </row>
    <row r="791" spans="1:9" s="17" customFormat="1" ht="17.25" thickBot="1">
      <c r="A791" s="456"/>
      <c r="B791" s="944"/>
      <c r="C791" s="457"/>
      <c r="D791" s="795"/>
      <c r="E791" s="458" t="s">
        <v>1838</v>
      </c>
      <c r="F791" s="460">
        <f>SUM(F789:F790)</f>
        <v>0</v>
      </c>
      <c r="G791" s="201"/>
      <c r="I791" s="198"/>
    </row>
    <row r="792" spans="1:9" ht="17.25" thickTop="1">
      <c r="A792" s="62"/>
      <c r="B792" s="54"/>
      <c r="C792" s="45"/>
      <c r="D792" s="102"/>
      <c r="E792" s="51"/>
      <c r="F792" s="123"/>
    </row>
    <row r="793" spans="1:9" ht="18.75" customHeight="1" thickBot="1">
      <c r="A793" s="80" t="s">
        <v>698</v>
      </c>
      <c r="B793" s="81" t="s">
        <v>615</v>
      </c>
      <c r="C793" s="75"/>
      <c r="D793" s="121"/>
      <c r="E793" s="121"/>
      <c r="F793" s="122"/>
    </row>
    <row r="794" spans="1:9" ht="18.75" customHeight="1" thickTop="1">
      <c r="A794" s="151"/>
      <c r="B794" s="152"/>
      <c r="C794" s="153"/>
      <c r="D794" s="154"/>
      <c r="E794" s="154"/>
      <c r="F794" s="155"/>
    </row>
    <row r="795" spans="1:9" ht="110.25">
      <c r="A795" s="151"/>
      <c r="B795" s="157" t="s">
        <v>616</v>
      </c>
      <c r="C795" s="153"/>
      <c r="D795" s="154"/>
      <c r="E795" s="105"/>
      <c r="F795" s="155"/>
    </row>
    <row r="796" spans="1:9" ht="47.25">
      <c r="A796" s="151"/>
      <c r="B796" s="156" t="s">
        <v>617</v>
      </c>
      <c r="C796" s="153"/>
      <c r="D796" s="154"/>
      <c r="E796" s="105"/>
      <c r="F796" s="155"/>
    </row>
    <row r="797" spans="1:9" ht="17.25" customHeight="1">
      <c r="A797" s="62"/>
      <c r="B797" s="54"/>
      <c r="C797" s="45"/>
      <c r="D797" s="102"/>
      <c r="E797" s="105"/>
      <c r="F797" s="106"/>
    </row>
    <row r="798" spans="1:9" ht="19.5" customHeight="1">
      <c r="A798" s="61" t="s">
        <v>415</v>
      </c>
      <c r="B798" s="53" t="s">
        <v>618</v>
      </c>
      <c r="C798" s="45"/>
      <c r="D798" s="163"/>
      <c r="E798" s="105"/>
      <c r="F798" s="120"/>
    </row>
    <row r="799" spans="1:9" ht="165">
      <c r="A799" s="61"/>
      <c r="B799" s="50" t="s">
        <v>619</v>
      </c>
      <c r="C799" s="97"/>
      <c r="D799" s="102"/>
      <c r="E799" s="105"/>
      <c r="F799" s="106"/>
    </row>
    <row r="800" spans="1:9" ht="18.75" customHeight="1">
      <c r="A800" s="61"/>
      <c r="B800" s="50" t="s">
        <v>620</v>
      </c>
      <c r="C800" s="97" t="s">
        <v>500</v>
      </c>
      <c r="D800" s="102">
        <v>18</v>
      </c>
      <c r="E800" s="105"/>
      <c r="F800" s="106">
        <f>D800*E800</f>
        <v>0</v>
      </c>
    </row>
    <row r="801" spans="1:7" ht="17.25" customHeight="1">
      <c r="A801" s="62"/>
      <c r="B801" s="54"/>
      <c r="C801" s="45"/>
      <c r="D801" s="102"/>
      <c r="E801" s="105"/>
      <c r="F801" s="106"/>
    </row>
    <row r="802" spans="1:7" ht="19.5" customHeight="1">
      <c r="A802" s="61" t="s">
        <v>416</v>
      </c>
      <c r="B802" s="53" t="s">
        <v>621</v>
      </c>
      <c r="C802" s="45"/>
      <c r="D802" s="163"/>
      <c r="E802" s="105"/>
      <c r="F802" s="120"/>
    </row>
    <row r="803" spans="1:7" ht="151.5" customHeight="1">
      <c r="A803" s="61"/>
      <c r="B803" s="50" t="s">
        <v>622</v>
      </c>
      <c r="C803" s="97"/>
      <c r="D803" s="102"/>
      <c r="E803" s="105"/>
      <c r="F803" s="106"/>
    </row>
    <row r="804" spans="1:7" ht="18.75" customHeight="1">
      <c r="A804" s="61"/>
      <c r="B804" s="50" t="s">
        <v>625</v>
      </c>
      <c r="C804" s="97" t="s">
        <v>500</v>
      </c>
      <c r="D804" s="102">
        <v>36.200000000000003</v>
      </c>
      <c r="E804" s="105"/>
      <c r="F804" s="106">
        <f>D804*E804</f>
        <v>0</v>
      </c>
    </row>
    <row r="805" spans="1:7" ht="17.25" customHeight="1">
      <c r="A805" s="62"/>
      <c r="B805" s="54"/>
      <c r="C805" s="45"/>
      <c r="D805" s="102"/>
      <c r="E805" s="105"/>
      <c r="F805" s="106"/>
    </row>
    <row r="806" spans="1:7" ht="19.5" customHeight="1">
      <c r="A806" s="61" t="s">
        <v>417</v>
      </c>
      <c r="B806" s="53" t="s">
        <v>623</v>
      </c>
      <c r="C806" s="45"/>
      <c r="D806" s="163"/>
      <c r="E806" s="105"/>
      <c r="F806" s="120"/>
    </row>
    <row r="807" spans="1:7" ht="85.5" customHeight="1">
      <c r="A807" s="61"/>
      <c r="B807" s="50" t="s">
        <v>624</v>
      </c>
      <c r="C807" s="97"/>
      <c r="D807" s="102"/>
      <c r="E807" s="105"/>
      <c r="F807" s="106"/>
    </row>
    <row r="808" spans="1:7" ht="18.75" customHeight="1">
      <c r="A808" s="61"/>
      <c r="B808" s="50" t="s">
        <v>625</v>
      </c>
      <c r="C808" s="97" t="s">
        <v>500</v>
      </c>
      <c r="D808" s="102">
        <v>36.200000000000003</v>
      </c>
      <c r="E808" s="105"/>
      <c r="F808" s="106">
        <f>D808*E808</f>
        <v>0</v>
      </c>
    </row>
    <row r="809" spans="1:7" ht="17.25" customHeight="1">
      <c r="A809" s="62"/>
      <c r="B809" s="54"/>
      <c r="C809" s="45"/>
      <c r="D809" s="102"/>
      <c r="E809" s="105"/>
      <c r="F809" s="106"/>
    </row>
    <row r="810" spans="1:7" ht="19.5" customHeight="1">
      <c r="A810" s="61" t="s">
        <v>418</v>
      </c>
      <c r="B810" s="53" t="s">
        <v>626</v>
      </c>
      <c r="C810" s="45"/>
      <c r="D810" s="163"/>
      <c r="E810" s="105"/>
      <c r="F810" s="120"/>
    </row>
    <row r="811" spans="1:7" ht="89.25" customHeight="1">
      <c r="A811" s="61"/>
      <c r="B811" s="48" t="s">
        <v>1782</v>
      </c>
      <c r="C811" s="97"/>
      <c r="D811" s="102"/>
      <c r="E811" s="105"/>
      <c r="F811" s="106"/>
      <c r="G811" s="438"/>
    </row>
    <row r="812" spans="1:7" ht="18.75" customHeight="1">
      <c r="A812" s="61"/>
      <c r="B812" s="50" t="s">
        <v>627</v>
      </c>
      <c r="C812" s="97" t="s">
        <v>500</v>
      </c>
      <c r="D812" s="102">
        <v>15</v>
      </c>
      <c r="E812" s="105"/>
      <c r="F812" s="106">
        <f>D812*E812</f>
        <v>0</v>
      </c>
    </row>
    <row r="813" spans="1:7" ht="17.25" customHeight="1">
      <c r="A813" s="62"/>
      <c r="B813" s="54"/>
      <c r="C813" s="45"/>
      <c r="D813" s="102"/>
      <c r="E813" s="105"/>
      <c r="F813" s="106"/>
    </row>
    <row r="814" spans="1:7" ht="19.5" customHeight="1">
      <c r="A814" s="61" t="s">
        <v>423</v>
      </c>
      <c r="B814" s="53" t="s">
        <v>628</v>
      </c>
      <c r="C814" s="45"/>
      <c r="D814" s="163"/>
      <c r="E814" s="105"/>
      <c r="F814" s="120"/>
    </row>
    <row r="815" spans="1:7" ht="123" customHeight="1">
      <c r="A815" s="61"/>
      <c r="B815" s="50" t="s">
        <v>629</v>
      </c>
      <c r="C815" s="97"/>
      <c r="D815" s="102"/>
      <c r="E815" s="105"/>
      <c r="F815" s="106"/>
    </row>
    <row r="816" spans="1:7" ht="18.75" customHeight="1">
      <c r="A816" s="61"/>
      <c r="B816" s="50" t="s">
        <v>630</v>
      </c>
      <c r="C816" s="97" t="s">
        <v>500</v>
      </c>
      <c r="D816" s="102">
        <v>15</v>
      </c>
      <c r="E816" s="105"/>
      <c r="F816" s="106">
        <f>D816*E816</f>
        <v>0</v>
      </c>
    </row>
    <row r="817" spans="1:6" ht="17.25" customHeight="1">
      <c r="A817" s="62"/>
      <c r="B817" s="54"/>
      <c r="C817" s="45"/>
      <c r="D817" s="102"/>
      <c r="E817" s="105"/>
      <c r="F817" s="106"/>
    </row>
    <row r="818" spans="1:6" ht="19.5" customHeight="1">
      <c r="A818" s="61" t="s">
        <v>424</v>
      </c>
      <c r="B818" s="53" t="s">
        <v>631</v>
      </c>
      <c r="C818" s="45"/>
      <c r="D818" s="163"/>
      <c r="E818" s="105"/>
      <c r="F818" s="120"/>
    </row>
    <row r="819" spans="1:6" ht="73.5" customHeight="1">
      <c r="A819" s="61"/>
      <c r="B819" s="50" t="s">
        <v>632</v>
      </c>
      <c r="C819" s="97"/>
      <c r="D819" s="102"/>
      <c r="E819" s="105"/>
      <c r="F819" s="106"/>
    </row>
    <row r="820" spans="1:6" ht="18.75" customHeight="1">
      <c r="A820" s="61"/>
      <c r="B820" s="50" t="s">
        <v>633</v>
      </c>
      <c r="C820" s="97" t="s">
        <v>500</v>
      </c>
      <c r="D820" s="102">
        <v>36.200000000000003</v>
      </c>
      <c r="E820" s="105"/>
      <c r="F820" s="106">
        <f>D820*E820</f>
        <v>0</v>
      </c>
    </row>
    <row r="821" spans="1:6" ht="18.75" customHeight="1">
      <c r="A821" s="61"/>
      <c r="B821" s="50"/>
      <c r="C821" s="97"/>
      <c r="D821" s="102"/>
      <c r="E821" s="105"/>
      <c r="F821" s="106"/>
    </row>
    <row r="822" spans="1:6" ht="19.5" customHeight="1">
      <c r="A822" s="61" t="s">
        <v>425</v>
      </c>
      <c r="B822" s="53" t="s">
        <v>634</v>
      </c>
      <c r="C822" s="45"/>
      <c r="D822" s="163"/>
      <c r="E822" s="105"/>
      <c r="F822" s="120"/>
    </row>
    <row r="823" spans="1:6" ht="105.75" customHeight="1">
      <c r="A823" s="61"/>
      <c r="B823" s="50" t="s">
        <v>635</v>
      </c>
      <c r="C823" s="97"/>
      <c r="D823" s="102"/>
      <c r="E823" s="105"/>
      <c r="F823" s="106"/>
    </row>
    <row r="824" spans="1:6" ht="18.75" customHeight="1">
      <c r="A824" s="61"/>
      <c r="B824" s="50" t="s">
        <v>636</v>
      </c>
      <c r="C824" s="97" t="s">
        <v>500</v>
      </c>
      <c r="D824" s="102">
        <v>16.2</v>
      </c>
      <c r="E824" s="105"/>
      <c r="F824" s="106">
        <f>D824*E824</f>
        <v>0</v>
      </c>
    </row>
    <row r="825" spans="1:6" ht="18.75" customHeight="1">
      <c r="A825" s="61"/>
      <c r="B825" s="50"/>
      <c r="C825" s="97"/>
      <c r="D825" s="102"/>
      <c r="E825" s="105"/>
      <c r="F825" s="106"/>
    </row>
    <row r="826" spans="1:6" ht="19.5" customHeight="1">
      <c r="A826" s="61" t="s">
        <v>426</v>
      </c>
      <c r="B826" s="53" t="s">
        <v>637</v>
      </c>
      <c r="C826" s="45"/>
      <c r="D826" s="163"/>
      <c r="E826" s="105"/>
      <c r="F826" s="120"/>
    </row>
    <row r="827" spans="1:6" ht="91.5" customHeight="1">
      <c r="A827" s="61"/>
      <c r="B827" s="50" t="s">
        <v>638</v>
      </c>
      <c r="C827" s="97"/>
      <c r="D827" s="102"/>
      <c r="E827" s="105"/>
      <c r="F827" s="106"/>
    </row>
    <row r="828" spans="1:6" ht="18.75" customHeight="1">
      <c r="A828" s="61"/>
      <c r="B828" s="50" t="s">
        <v>639</v>
      </c>
      <c r="C828" s="97" t="s">
        <v>500</v>
      </c>
      <c r="D828" s="102">
        <v>16.2</v>
      </c>
      <c r="E828" s="105"/>
      <c r="F828" s="106">
        <f>D828*E828</f>
        <v>0</v>
      </c>
    </row>
    <row r="829" spans="1:6" ht="18.75" customHeight="1">
      <c r="A829" s="61"/>
      <c r="B829" s="50"/>
      <c r="C829" s="97"/>
      <c r="D829" s="102"/>
      <c r="E829" s="105"/>
      <c r="F829" s="106"/>
    </row>
    <row r="830" spans="1:6" ht="19.5" customHeight="1">
      <c r="A830" s="61" t="s">
        <v>427</v>
      </c>
      <c r="B830" s="53" t="s">
        <v>640</v>
      </c>
      <c r="C830" s="45"/>
      <c r="D830" s="163"/>
      <c r="E830" s="105"/>
      <c r="F830" s="120"/>
    </row>
    <row r="831" spans="1:6" ht="105.75" customHeight="1">
      <c r="A831" s="61"/>
      <c r="B831" s="50" t="s">
        <v>641</v>
      </c>
      <c r="C831" s="97"/>
      <c r="D831" s="102"/>
      <c r="E831" s="105"/>
      <c r="F831" s="106"/>
    </row>
    <row r="832" spans="1:6" ht="18.75" customHeight="1">
      <c r="A832" s="61"/>
      <c r="B832" s="50" t="s">
        <v>639</v>
      </c>
      <c r="C832" s="97" t="s">
        <v>500</v>
      </c>
      <c r="D832" s="102">
        <v>20</v>
      </c>
      <c r="E832" s="105"/>
      <c r="F832" s="106">
        <f>D832*E832</f>
        <v>0</v>
      </c>
    </row>
    <row r="833" spans="1:9" ht="18.75" customHeight="1">
      <c r="A833" s="61"/>
      <c r="B833" s="50"/>
      <c r="C833" s="97"/>
      <c r="D833" s="102"/>
      <c r="E833" s="105"/>
      <c r="F833" s="106"/>
    </row>
    <row r="834" spans="1:9" ht="39.75" customHeight="1">
      <c r="A834" s="61" t="s">
        <v>428</v>
      </c>
      <c r="B834" s="53" t="s">
        <v>642</v>
      </c>
      <c r="C834" s="45"/>
      <c r="D834" s="163"/>
      <c r="E834" s="105"/>
      <c r="F834" s="120"/>
    </row>
    <row r="835" spans="1:9" ht="53.25" customHeight="1">
      <c r="A835" s="61"/>
      <c r="B835" s="50" t="s">
        <v>643</v>
      </c>
      <c r="C835" s="97"/>
      <c r="D835" s="102"/>
      <c r="E835" s="105"/>
      <c r="F835" s="106"/>
    </row>
    <row r="836" spans="1:9" ht="18.75" customHeight="1">
      <c r="A836" s="61"/>
      <c r="B836" s="50" t="s">
        <v>644</v>
      </c>
      <c r="C836" s="97" t="s">
        <v>306</v>
      </c>
      <c r="D836" s="102">
        <v>1</v>
      </c>
      <c r="E836" s="105"/>
      <c r="F836" s="106">
        <f>D836*E836</f>
        <v>0</v>
      </c>
    </row>
    <row r="837" spans="1:9" ht="18" customHeight="1">
      <c r="A837" s="61"/>
      <c r="B837" s="52"/>
      <c r="C837" s="49"/>
      <c r="D837" s="102"/>
      <c r="E837" s="47"/>
      <c r="F837" s="106" t="str">
        <f>IF(E837&lt;&gt;0,IF(D837&lt;&gt;"",D837*E837,E837),"")</f>
        <v/>
      </c>
      <c r="G837" s="199"/>
      <c r="H837" s="200"/>
      <c r="I837" s="17"/>
    </row>
    <row r="838" spans="1:9" ht="15" customHeight="1">
      <c r="A838" s="462"/>
      <c r="B838" s="942" t="s">
        <v>699</v>
      </c>
      <c r="C838" s="463"/>
      <c r="D838" s="794"/>
      <c r="E838" s="465" t="s">
        <v>924</v>
      </c>
      <c r="F838" s="466">
        <f>SUM(F795:F837)</f>
        <v>0</v>
      </c>
    </row>
    <row r="839" spans="1:9" ht="15" customHeight="1">
      <c r="A839" s="61"/>
      <c r="B839" s="943"/>
      <c r="C839" s="49"/>
      <c r="E839" s="200" t="s">
        <v>925</v>
      </c>
      <c r="F839" s="239">
        <v>0</v>
      </c>
      <c r="G839" s="199"/>
      <c r="I839" s="200"/>
    </row>
    <row r="840" spans="1:9" s="17" customFormat="1" ht="17.25" thickBot="1">
      <c r="A840" s="456"/>
      <c r="B840" s="944"/>
      <c r="C840" s="457"/>
      <c r="D840" s="795"/>
      <c r="E840" s="458" t="s">
        <v>1838</v>
      </c>
      <c r="F840" s="460">
        <f>SUM(F838:F839)</f>
        <v>0</v>
      </c>
      <c r="G840" s="201"/>
      <c r="I840" s="198"/>
    </row>
    <row r="841" spans="1:9" ht="17.25" thickTop="1">
      <c r="A841" s="62"/>
      <c r="B841" s="54"/>
      <c r="C841" s="45"/>
      <c r="D841" s="102"/>
      <c r="E841" s="51"/>
      <c r="F841" s="123"/>
    </row>
    <row r="842" spans="1:9" ht="18.75" customHeight="1" thickBot="1">
      <c r="A842" s="80" t="s">
        <v>806</v>
      </c>
      <c r="B842" s="81" t="s">
        <v>807</v>
      </c>
      <c r="C842" s="75"/>
      <c r="D842" s="121"/>
      <c r="E842" s="121"/>
      <c r="F842" s="122"/>
    </row>
    <row r="843" spans="1:9" ht="18" customHeight="1" thickTop="1">
      <c r="A843" s="62"/>
      <c r="B843" s="54"/>
      <c r="C843" s="45"/>
      <c r="D843" s="102"/>
      <c r="E843" s="47"/>
      <c r="F843" s="106"/>
    </row>
    <row r="844" spans="1:9" ht="22.5" customHeight="1">
      <c r="A844" s="61" t="s">
        <v>808</v>
      </c>
      <c r="B844" s="53" t="s">
        <v>811</v>
      </c>
      <c r="C844" s="45"/>
      <c r="D844" s="163"/>
      <c r="E844" s="105"/>
      <c r="F844" s="120"/>
    </row>
    <row r="845" spans="1:9" ht="52.5" customHeight="1">
      <c r="A845" s="61"/>
      <c r="B845" s="50" t="s">
        <v>891</v>
      </c>
      <c r="C845" s="97"/>
      <c r="D845" s="102"/>
      <c r="E845" s="105"/>
      <c r="F845" s="106"/>
    </row>
    <row r="846" spans="1:9" ht="18" customHeight="1">
      <c r="A846" s="61"/>
      <c r="B846" s="50" t="s">
        <v>810</v>
      </c>
      <c r="C846" s="97" t="s">
        <v>306</v>
      </c>
      <c r="D846" s="102">
        <v>1</v>
      </c>
      <c r="E846" s="105"/>
      <c r="F846" s="106">
        <f>D846*E846</f>
        <v>0</v>
      </c>
    </row>
    <row r="847" spans="1:9" ht="17.25" customHeight="1">
      <c r="A847" s="61"/>
      <c r="B847" s="52"/>
      <c r="C847" s="49"/>
      <c r="D847" s="102"/>
      <c r="E847" s="47"/>
      <c r="F847" s="106" t="str">
        <f>IF(E847&lt;&gt;0,IF(D847&lt;&gt;"",D847*E847,E847),"")</f>
        <v/>
      </c>
      <c r="G847" s="199"/>
      <c r="H847" s="200"/>
      <c r="I847" s="17"/>
    </row>
    <row r="848" spans="1:9" ht="15" customHeight="1">
      <c r="A848" s="462"/>
      <c r="B848" s="942" t="s">
        <v>809</v>
      </c>
      <c r="C848" s="463"/>
      <c r="D848" s="794"/>
      <c r="E848" s="465" t="s">
        <v>924</v>
      </c>
      <c r="F848" s="466">
        <f>F846</f>
        <v>0</v>
      </c>
    </row>
    <row r="849" spans="1:9" ht="15" customHeight="1">
      <c r="A849" s="61"/>
      <c r="B849" s="943"/>
      <c r="C849" s="49"/>
      <c r="E849" s="200" t="s">
        <v>925</v>
      </c>
      <c r="F849" s="239">
        <v>0</v>
      </c>
      <c r="G849" s="199"/>
      <c r="I849" s="200"/>
    </row>
    <row r="850" spans="1:9" s="17" customFormat="1" ht="17.25" thickBot="1">
      <c r="A850" s="456"/>
      <c r="B850" s="944"/>
      <c r="C850" s="457"/>
      <c r="D850" s="795"/>
      <c r="E850" s="458" t="s">
        <v>1838</v>
      </c>
      <c r="F850" s="460">
        <f>SUM(F848:F849)</f>
        <v>0</v>
      </c>
      <c r="G850" s="201"/>
      <c r="I850" s="198"/>
    </row>
    <row r="851" spans="1:9" ht="17.25" thickTop="1">
      <c r="A851" s="62"/>
      <c r="B851" s="54"/>
      <c r="C851" s="45"/>
      <c r="D851" s="102"/>
      <c r="E851" s="51"/>
      <c r="F851" s="123"/>
    </row>
    <row r="852" spans="1:9">
      <c r="A852" s="62"/>
      <c r="B852" s="54"/>
      <c r="C852" s="45"/>
      <c r="D852" s="102"/>
      <c r="E852" s="47"/>
      <c r="F852" s="110"/>
    </row>
    <row r="853" spans="1:9">
      <c r="A853" s="62"/>
      <c r="B853" s="54"/>
      <c r="C853" s="45"/>
      <c r="D853" s="102"/>
      <c r="E853" s="51"/>
      <c r="F853" s="124"/>
    </row>
    <row r="854" spans="1:9">
      <c r="A854" s="61"/>
      <c r="B854" s="84" t="s">
        <v>22</v>
      </c>
      <c r="C854" s="872"/>
      <c r="D854" s="873"/>
      <c r="E854" s="86"/>
      <c r="F854" s="125"/>
    </row>
    <row r="855" spans="1:9">
      <c r="A855" s="61"/>
      <c r="B855" s="84"/>
      <c r="C855" s="872"/>
      <c r="D855" s="873"/>
      <c r="E855" s="64" t="s">
        <v>924</v>
      </c>
      <c r="F855" s="475" t="s">
        <v>925</v>
      </c>
      <c r="G855" s="202"/>
      <c r="H855" s="203"/>
    </row>
    <row r="856" spans="1:9">
      <c r="A856" s="61"/>
      <c r="B856" s="84"/>
      <c r="C856" s="872"/>
      <c r="D856" s="873"/>
      <c r="E856" s="64"/>
      <c r="F856" s="475"/>
      <c r="G856" s="202"/>
      <c r="H856" s="203"/>
    </row>
    <row r="857" spans="1:9">
      <c r="A857" s="151" t="s">
        <v>4</v>
      </c>
      <c r="B857" s="152" t="s">
        <v>323</v>
      </c>
      <c r="C857" s="872"/>
      <c r="D857" s="873"/>
      <c r="E857" s="473">
        <f>F50</f>
        <v>0</v>
      </c>
      <c r="F857" s="467">
        <f>F51</f>
        <v>0</v>
      </c>
      <c r="G857" s="113"/>
      <c r="H857" s="206"/>
    </row>
    <row r="858" spans="1:9">
      <c r="A858" s="151"/>
      <c r="B858" s="152"/>
      <c r="C858" s="872"/>
      <c r="D858" s="873"/>
      <c r="E858" s="473"/>
      <c r="F858" s="467"/>
      <c r="H858" s="207"/>
    </row>
    <row r="859" spans="1:9">
      <c r="A859" s="151" t="s">
        <v>6</v>
      </c>
      <c r="B859" s="152" t="s">
        <v>372</v>
      </c>
      <c r="C859" s="872"/>
      <c r="D859" s="873"/>
      <c r="E859" s="473">
        <f>F195</f>
        <v>0</v>
      </c>
      <c r="F859" s="467">
        <f>F196</f>
        <v>0</v>
      </c>
      <c r="G859" s="113"/>
      <c r="H859" s="206"/>
    </row>
    <row r="860" spans="1:9">
      <c r="A860" s="151"/>
      <c r="B860" s="152"/>
      <c r="C860" s="872"/>
      <c r="D860" s="873"/>
      <c r="E860" s="473"/>
      <c r="F860" s="467"/>
      <c r="H860" s="207"/>
    </row>
    <row r="861" spans="1:9">
      <c r="A861" s="151" t="s">
        <v>7</v>
      </c>
      <c r="B861" s="152" t="s">
        <v>380</v>
      </c>
      <c r="C861" s="872"/>
      <c r="D861" s="873"/>
      <c r="E861" s="473">
        <f>F233</f>
        <v>0</v>
      </c>
      <c r="F861" s="467">
        <f>F234</f>
        <v>0</v>
      </c>
      <c r="G861" s="113"/>
      <c r="H861" s="206"/>
    </row>
    <row r="862" spans="1:9">
      <c r="A862" s="151"/>
      <c r="B862" s="152"/>
      <c r="C862" s="872"/>
      <c r="D862" s="873"/>
      <c r="E862" s="473"/>
      <c r="F862" s="467"/>
      <c r="H862" s="207"/>
    </row>
    <row r="863" spans="1:9">
      <c r="A863" s="151" t="s">
        <v>9</v>
      </c>
      <c r="B863" s="152" t="s">
        <v>324</v>
      </c>
      <c r="C863" s="872"/>
      <c r="D863" s="873"/>
      <c r="E863" s="473">
        <f>F278</f>
        <v>0</v>
      </c>
      <c r="F863" s="467">
        <f>F279</f>
        <v>0</v>
      </c>
      <c r="G863" s="113"/>
      <c r="H863" s="206"/>
    </row>
    <row r="864" spans="1:9">
      <c r="A864" s="151"/>
      <c r="B864" s="152"/>
      <c r="C864" s="872"/>
      <c r="D864" s="873"/>
      <c r="E864" s="473"/>
      <c r="F864" s="467"/>
      <c r="H864" s="207"/>
    </row>
    <row r="865" spans="1:8">
      <c r="A865" s="151" t="s">
        <v>28</v>
      </c>
      <c r="B865" s="152" t="s">
        <v>776</v>
      </c>
      <c r="C865" s="872"/>
      <c r="D865" s="873"/>
      <c r="E865" s="473">
        <f>F418</f>
        <v>0</v>
      </c>
      <c r="F865" s="467">
        <f>F419</f>
        <v>0</v>
      </c>
      <c r="G865" s="113"/>
      <c r="H865" s="206"/>
    </row>
    <row r="866" spans="1:8">
      <c r="A866" s="151"/>
      <c r="B866" s="152"/>
      <c r="C866" s="872"/>
      <c r="D866" s="873"/>
      <c r="E866" s="473"/>
      <c r="F866" s="468"/>
      <c r="H866" s="207"/>
    </row>
    <row r="867" spans="1:8">
      <c r="A867" s="151" t="s">
        <v>41</v>
      </c>
      <c r="B867" s="152" t="s">
        <v>1834</v>
      </c>
      <c r="C867" s="872"/>
      <c r="D867" s="873"/>
      <c r="E867" s="473">
        <f>F471</f>
        <v>0</v>
      </c>
      <c r="F867" s="467">
        <f>F472</f>
        <v>0</v>
      </c>
      <c r="G867" s="113"/>
      <c r="H867" s="206"/>
    </row>
    <row r="868" spans="1:8">
      <c r="A868" s="151"/>
      <c r="B868" s="152"/>
      <c r="C868" s="872"/>
      <c r="D868" s="873"/>
      <c r="E868" s="473"/>
      <c r="F868" s="468"/>
      <c r="G868" s="204"/>
      <c r="H868" s="208"/>
    </row>
    <row r="869" spans="1:8">
      <c r="A869" s="151" t="s">
        <v>74</v>
      </c>
      <c r="B869" s="152" t="s">
        <v>776</v>
      </c>
      <c r="C869" s="872"/>
      <c r="D869" s="873"/>
      <c r="E869" s="473">
        <f>F527</f>
        <v>0</v>
      </c>
      <c r="F869" s="467">
        <f>F528</f>
        <v>0</v>
      </c>
      <c r="G869" s="113"/>
      <c r="H869" s="206"/>
    </row>
    <row r="870" spans="1:8">
      <c r="A870" s="151"/>
      <c r="B870" s="152"/>
      <c r="C870" s="874"/>
      <c r="D870" s="873"/>
      <c r="E870" s="473"/>
      <c r="F870" s="467"/>
      <c r="G870" s="113"/>
      <c r="H870" s="206"/>
    </row>
    <row r="871" spans="1:8">
      <c r="A871" s="151" t="s">
        <v>81</v>
      </c>
      <c r="B871" s="152" t="s">
        <v>1835</v>
      </c>
      <c r="C871" s="872"/>
      <c r="D871" s="873"/>
      <c r="E871" s="473">
        <f>F579</f>
        <v>0</v>
      </c>
      <c r="F871" s="467">
        <f>F580</f>
        <v>0</v>
      </c>
      <c r="G871" s="113"/>
      <c r="H871" s="206"/>
    </row>
    <row r="872" spans="1:8">
      <c r="A872" s="151"/>
      <c r="B872" s="152"/>
      <c r="C872" s="872"/>
      <c r="D872" s="873"/>
      <c r="E872" s="473"/>
      <c r="F872" s="467"/>
      <c r="G872" s="113"/>
      <c r="H872" s="206"/>
    </row>
    <row r="873" spans="1:8">
      <c r="A873" s="151" t="s">
        <v>91</v>
      </c>
      <c r="B873" s="152" t="s">
        <v>533</v>
      </c>
      <c r="C873" s="872"/>
      <c r="D873" s="872"/>
      <c r="E873" s="473">
        <f>F605</f>
        <v>0</v>
      </c>
      <c r="F873" s="469">
        <f>F606</f>
        <v>0</v>
      </c>
      <c r="G873" s="114"/>
      <c r="H873" s="185"/>
    </row>
    <row r="874" spans="1:8">
      <c r="A874" s="151"/>
      <c r="B874" s="152"/>
      <c r="C874" s="872"/>
      <c r="D874" s="873"/>
      <c r="E874" s="473"/>
      <c r="F874" s="467"/>
      <c r="G874" s="113"/>
      <c r="H874" s="206"/>
    </row>
    <row r="875" spans="1:8">
      <c r="A875" s="151" t="s">
        <v>99</v>
      </c>
      <c r="B875" s="152" t="s">
        <v>327</v>
      </c>
      <c r="C875" s="872"/>
      <c r="D875" s="872"/>
      <c r="E875" s="473">
        <f>F627</f>
        <v>0</v>
      </c>
      <c r="F875" s="469">
        <f>F628</f>
        <v>0</v>
      </c>
      <c r="G875" s="114"/>
      <c r="H875" s="185"/>
    </row>
    <row r="876" spans="1:8">
      <c r="A876" s="151"/>
      <c r="B876" s="152"/>
      <c r="C876" s="872"/>
      <c r="D876" s="873"/>
      <c r="E876" s="473"/>
      <c r="F876" s="467"/>
      <c r="G876" s="113"/>
      <c r="H876" s="206"/>
    </row>
    <row r="877" spans="1:8" ht="16.5" customHeight="1">
      <c r="A877" s="151" t="s">
        <v>103</v>
      </c>
      <c r="B877" s="152" t="s">
        <v>1836</v>
      </c>
      <c r="C877" s="872"/>
      <c r="D877" s="873"/>
      <c r="E877" s="473">
        <f>F755</f>
        <v>0</v>
      </c>
      <c r="F877" s="467">
        <f>F756</f>
        <v>0</v>
      </c>
      <c r="G877" s="113"/>
      <c r="H877" s="206"/>
    </row>
    <row r="878" spans="1:8">
      <c r="A878" s="151"/>
      <c r="B878" s="152"/>
      <c r="C878" s="872"/>
      <c r="D878" s="873"/>
      <c r="E878" s="473"/>
      <c r="F878" s="467"/>
      <c r="G878" s="113"/>
      <c r="H878" s="206"/>
    </row>
    <row r="879" spans="1:8">
      <c r="A879" s="151" t="s">
        <v>412</v>
      </c>
      <c r="B879" s="152" t="s">
        <v>841</v>
      </c>
      <c r="C879" s="872"/>
      <c r="D879" s="873"/>
      <c r="E879" s="473">
        <f>F789</f>
        <v>0</v>
      </c>
      <c r="F879" s="467">
        <f>F790</f>
        <v>0</v>
      </c>
      <c r="G879" s="113"/>
      <c r="H879" s="206"/>
    </row>
    <row r="880" spans="1:8">
      <c r="A880" s="151"/>
      <c r="B880" s="152"/>
      <c r="C880" s="872"/>
      <c r="D880" s="873"/>
      <c r="E880" s="473"/>
      <c r="F880" s="467"/>
      <c r="G880" s="113"/>
      <c r="H880" s="206"/>
    </row>
    <row r="881" spans="1:9" ht="18" customHeight="1">
      <c r="A881" s="151" t="s">
        <v>698</v>
      </c>
      <c r="B881" s="152" t="s">
        <v>699</v>
      </c>
      <c r="C881" s="872"/>
      <c r="D881" s="873"/>
      <c r="E881" s="473">
        <f>F838</f>
        <v>0</v>
      </c>
      <c r="F881" s="468">
        <f>F839</f>
        <v>0</v>
      </c>
      <c r="G881" s="204"/>
      <c r="H881" s="208"/>
    </row>
    <row r="882" spans="1:9">
      <c r="A882" s="151"/>
      <c r="B882" s="152"/>
      <c r="C882" s="872"/>
      <c r="D882" s="873"/>
      <c r="E882" s="86"/>
      <c r="F882" s="467"/>
      <c r="G882" s="113"/>
      <c r="H882" s="206"/>
    </row>
    <row r="883" spans="1:9" ht="18" customHeight="1">
      <c r="A883" s="471" t="s">
        <v>806</v>
      </c>
      <c r="B883" s="472" t="s">
        <v>809</v>
      </c>
      <c r="C883" s="875"/>
      <c r="D883" s="876"/>
      <c r="E883" s="126">
        <f>F848</f>
        <v>0</v>
      </c>
      <c r="F883" s="470">
        <f>F849</f>
        <v>0</v>
      </c>
      <c r="G883" s="205"/>
      <c r="H883" s="209"/>
    </row>
    <row r="884" spans="1:9">
      <c r="A884" s="61"/>
      <c r="B884" s="84"/>
      <c r="C884" s="872"/>
      <c r="D884" s="873"/>
      <c r="E884" s="86"/>
      <c r="F884" s="125"/>
    </row>
    <row r="885" spans="1:9">
      <c r="A885" s="61"/>
      <c r="B885" s="84" t="s">
        <v>23</v>
      </c>
      <c r="C885" s="872"/>
      <c r="D885" s="873"/>
      <c r="E885" s="125">
        <f>SUM(E857:E883)</f>
        <v>0</v>
      </c>
      <c r="F885" s="474">
        <f>SUM(F857:F883)</f>
        <v>0</v>
      </c>
      <c r="G885" s="210"/>
      <c r="H885" s="210"/>
      <c r="I885" s="210"/>
    </row>
    <row r="886" spans="1:9">
      <c r="A886" s="61"/>
      <c r="B886" s="84" t="s">
        <v>411</v>
      </c>
      <c r="C886" s="872"/>
      <c r="D886" s="873"/>
      <c r="E886" s="125">
        <f>E885*0.25</f>
        <v>0</v>
      </c>
      <c r="F886" s="474">
        <f>F885*0.25</f>
        <v>0</v>
      </c>
    </row>
    <row r="887" spans="1:9">
      <c r="A887" s="61"/>
      <c r="B887" s="84"/>
      <c r="C887" s="872"/>
      <c r="D887" s="873"/>
      <c r="E887" s="125"/>
      <c r="F887" s="474"/>
    </row>
    <row r="888" spans="1:9">
      <c r="A888" s="61"/>
      <c r="B888" s="84" t="s">
        <v>410</v>
      </c>
      <c r="C888" s="872"/>
      <c r="D888" s="873"/>
      <c r="E888" s="125">
        <f>E885+E886</f>
        <v>0</v>
      </c>
      <c r="F888" s="474">
        <f>F885+F886</f>
        <v>0</v>
      </c>
    </row>
    <row r="889" spans="1:9">
      <c r="A889" s="24"/>
      <c r="B889" s="16"/>
      <c r="C889" s="822"/>
      <c r="D889" s="822"/>
      <c r="E889" s="16"/>
      <c r="F889" s="20"/>
    </row>
    <row r="890" spans="1:9">
      <c r="A890" s="25"/>
      <c r="B890" s="84" t="s">
        <v>1839</v>
      </c>
      <c r="C890" s="94"/>
      <c r="D890" s="94"/>
      <c r="E890" s="945">
        <f>F888+E888</f>
        <v>0</v>
      </c>
      <c r="F890" s="945"/>
    </row>
    <row r="891" spans="1:9">
      <c r="A891" s="25"/>
      <c r="B891" s="17"/>
      <c r="C891" s="94"/>
      <c r="D891" s="94"/>
      <c r="E891" s="17"/>
      <c r="F891" s="21"/>
    </row>
    <row r="892" spans="1:9">
      <c r="C892" s="148"/>
      <c r="D892" s="877"/>
      <c r="E892" s="429"/>
    </row>
  </sheetData>
  <mergeCells count="15">
    <mergeCell ref="B50:B52"/>
    <mergeCell ref="B195:B197"/>
    <mergeCell ref="B233:B235"/>
    <mergeCell ref="B278:B280"/>
    <mergeCell ref="E890:F890"/>
    <mergeCell ref="B418:B420"/>
    <mergeCell ref="B471:B473"/>
    <mergeCell ref="B527:B529"/>
    <mergeCell ref="B579:B581"/>
    <mergeCell ref="B605:B607"/>
    <mergeCell ref="B627:B629"/>
    <mergeCell ref="B755:B757"/>
    <mergeCell ref="B789:B791"/>
    <mergeCell ref="B838:B840"/>
    <mergeCell ref="B848:B850"/>
  </mergeCells>
  <phoneticPr fontId="12" type="noConversion"/>
  <pageMargins left="0.9055118110236221" right="0.51181102362204722" top="0.35433070866141736" bottom="0.35433070866141736" header="0.31496062992125984" footer="0.31496062992125984"/>
  <pageSetup paperSize="9" scale="54" fitToHeight="0" orientation="portrait" r:id="rId1"/>
  <headerFooter>
    <oddFooter>Stranica &amp;P od &amp;N</oddFooter>
  </headerFooter>
  <rowBreaks count="47" manualBreakCount="47">
    <brk id="21" max="5" man="1"/>
    <brk id="32" max="5" man="1"/>
    <brk id="52" max="5" man="1"/>
    <brk id="72" max="5" man="1"/>
    <brk id="93" max="5" man="1"/>
    <brk id="111" max="5" man="1"/>
    <brk id="134" max="5" man="1"/>
    <brk id="146" max="5" man="1"/>
    <brk id="163" max="5" man="1"/>
    <brk id="185" max="5" man="1"/>
    <brk id="212" max="5" man="1"/>
    <brk id="236" max="5" man="1"/>
    <brk id="258" max="5" man="1"/>
    <brk id="280" max="5" man="1"/>
    <brk id="298" max="5" man="1"/>
    <brk id="315" max="5" man="1"/>
    <brk id="339" max="5" man="1"/>
    <brk id="358" max="5" man="1"/>
    <brk id="382" max="5" man="1"/>
    <brk id="398" max="5" man="1"/>
    <brk id="409" max="5" man="1"/>
    <brk id="420" max="5" man="1"/>
    <brk id="435" max="5" man="1"/>
    <brk id="455" max="5" man="1"/>
    <brk id="473" max="5" man="1"/>
    <brk id="492" max="5" man="1"/>
    <brk id="512" max="5" man="1"/>
    <brk id="530" max="5" man="1"/>
    <brk id="552" max="5" man="1"/>
    <brk id="574" max="5" man="1"/>
    <brk id="600" max="5" man="1"/>
    <brk id="630" max="5" man="1"/>
    <brk id="642" max="5" man="1"/>
    <brk id="652" max="5" man="1"/>
    <brk id="660" max="5" man="1"/>
    <brk id="672" max="5" man="1"/>
    <brk id="686" max="5" man="1"/>
    <brk id="698" max="5" man="1"/>
    <brk id="710" max="5" man="1"/>
    <brk id="722" max="5" man="1"/>
    <brk id="734" max="5" man="1"/>
    <brk id="758" max="5" man="1"/>
    <brk id="772" max="5" man="1"/>
    <brk id="784" max="5" man="1"/>
    <brk id="804" max="5" man="1"/>
    <brk id="828" max="5" man="1"/>
    <brk id="852" max="5" man="1"/>
  </rowBreaks>
  <ignoredErrors>
    <ignoredError sqref="A8 A85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2"/>
  <sheetViews>
    <sheetView view="pageBreakPreview" zoomScale="150" zoomScaleNormal="70" zoomScaleSheetLayoutView="150" workbookViewId="0">
      <selection activeCell="B196" sqref="B196"/>
    </sheetView>
  </sheetViews>
  <sheetFormatPr defaultColWidth="8.5703125" defaultRowHeight="16.5"/>
  <cols>
    <col min="1" max="1" width="7.28515625" style="26" customWidth="1"/>
    <col min="2" max="2" width="51.5703125" style="15" customWidth="1"/>
    <col min="3" max="3" width="8" style="92" customWidth="1"/>
    <col min="4" max="4" width="9.42578125" style="92" bestFit="1" customWidth="1"/>
    <col min="5" max="5" width="12.28515625" style="15" bestFit="1" customWidth="1"/>
    <col min="6" max="6" width="11.140625" style="22" customWidth="1"/>
    <col min="7" max="7" width="29.85546875" style="15" customWidth="1"/>
    <col min="8" max="8" width="11.5703125" style="15" bestFit="1" customWidth="1"/>
    <col min="9" max="16384" width="8.5703125" style="15"/>
  </cols>
  <sheetData>
    <row r="1" spans="1:6">
      <c r="A1" s="30"/>
      <c r="B1" s="31"/>
      <c r="C1" s="44"/>
      <c r="D1" s="44"/>
      <c r="E1" s="31"/>
      <c r="F1" s="32"/>
    </row>
    <row r="2" spans="1:6">
      <c r="A2" s="344"/>
      <c r="B2" s="152" t="s">
        <v>931</v>
      </c>
      <c r="C2" s="793"/>
      <c r="D2" s="800"/>
      <c r="E2" s="348"/>
      <c r="F2" s="348"/>
    </row>
    <row r="3" spans="1:6" ht="17.25" thickBot="1">
      <c r="A3" s="37" t="s">
        <v>337</v>
      </c>
      <c r="B3" s="38" t="s">
        <v>331</v>
      </c>
      <c r="C3" s="40" t="s">
        <v>0</v>
      </c>
      <c r="D3" s="39" t="s">
        <v>1</v>
      </c>
      <c r="E3" s="40" t="s">
        <v>2</v>
      </c>
      <c r="F3" s="41" t="s">
        <v>3</v>
      </c>
    </row>
    <row r="4" spans="1:6" ht="17.25" thickTop="1">
      <c r="A4" s="193"/>
      <c r="B4" s="42" t="s">
        <v>921</v>
      </c>
      <c r="C4" s="35"/>
      <c r="D4" s="34"/>
      <c r="E4" s="35"/>
      <c r="F4" s="36"/>
    </row>
    <row r="5" spans="1:6">
      <c r="A5" s="193"/>
      <c r="B5" s="42" t="s">
        <v>922</v>
      </c>
      <c r="C5" s="35"/>
      <c r="D5" s="34"/>
      <c r="E5" s="35"/>
      <c r="F5" s="36"/>
    </row>
    <row r="6" spans="1:6">
      <c r="A6" s="193"/>
      <c r="B6" s="211" t="s">
        <v>923</v>
      </c>
      <c r="C6" s="35"/>
      <c r="D6" s="34"/>
      <c r="E6" s="35"/>
      <c r="F6" s="36"/>
    </row>
    <row r="7" spans="1:6" ht="18.75" customHeight="1">
      <c r="A7" s="344"/>
      <c r="B7" s="345"/>
      <c r="C7" s="793"/>
      <c r="D7" s="800"/>
      <c r="E7" s="348"/>
      <c r="F7" s="348"/>
    </row>
    <row r="8" spans="1:6" ht="44.25" customHeight="1">
      <c r="A8" s="627"/>
      <c r="B8" s="628" t="s">
        <v>1841</v>
      </c>
      <c r="C8" s="801"/>
      <c r="D8" s="823"/>
      <c r="E8" s="630"/>
      <c r="F8" s="630"/>
    </row>
    <row r="9" spans="1:6" ht="14.25" customHeight="1">
      <c r="A9" s="627"/>
      <c r="B9" s="628"/>
      <c r="C9" s="801"/>
      <c r="D9" s="823"/>
      <c r="E9" s="630"/>
      <c r="F9" s="630"/>
    </row>
    <row r="10" spans="1:6">
      <c r="A10" s="627"/>
      <c r="B10" s="628"/>
      <c r="C10" s="801"/>
      <c r="D10" s="823"/>
      <c r="E10" s="630"/>
      <c r="F10" s="630"/>
    </row>
    <row r="11" spans="1:6">
      <c r="A11" s="619"/>
      <c r="B11" s="631" t="s">
        <v>1399</v>
      </c>
      <c r="C11" s="757"/>
      <c r="D11" s="824"/>
      <c r="E11" s="621"/>
      <c r="F11" s="621"/>
    </row>
    <row r="12" spans="1:6">
      <c r="A12" s="619"/>
      <c r="B12" s="631"/>
      <c r="C12" s="757"/>
      <c r="D12" s="824"/>
      <c r="E12" s="620"/>
      <c r="F12" s="621"/>
    </row>
    <row r="13" spans="1:6" ht="33">
      <c r="A13" s="619"/>
      <c r="B13" s="622" t="s">
        <v>1400</v>
      </c>
      <c r="C13" s="757"/>
      <c r="D13" s="824"/>
      <c r="E13" s="620"/>
      <c r="F13" s="621"/>
    </row>
    <row r="14" spans="1:6">
      <c r="A14" s="619"/>
      <c r="B14" s="631"/>
      <c r="C14" s="757"/>
      <c r="D14" s="824"/>
      <c r="E14" s="620"/>
      <c r="F14" s="621"/>
    </row>
    <row r="15" spans="1:6">
      <c r="A15" s="619"/>
      <c r="B15" s="631" t="s">
        <v>921</v>
      </c>
      <c r="C15" s="757"/>
      <c r="D15" s="824"/>
      <c r="E15" s="621"/>
      <c r="F15" s="621"/>
    </row>
    <row r="16" spans="1:6">
      <c r="A16" s="619"/>
      <c r="B16" s="631"/>
      <c r="C16" s="757"/>
      <c r="D16" s="824"/>
      <c r="E16" s="621"/>
      <c r="F16" s="621"/>
    </row>
    <row r="17" spans="1:6" ht="49.5">
      <c r="A17" s="619"/>
      <c r="B17" s="622" t="s">
        <v>1401</v>
      </c>
      <c r="C17" s="757"/>
      <c r="D17" s="824"/>
      <c r="E17" s="620"/>
      <c r="F17" s="621"/>
    </row>
    <row r="18" spans="1:6">
      <c r="A18" s="619"/>
      <c r="B18" s="622"/>
      <c r="C18" s="757"/>
      <c r="D18" s="824"/>
      <c r="E18" s="620"/>
      <c r="F18" s="621"/>
    </row>
    <row r="19" spans="1:6" ht="49.5">
      <c r="A19" s="623" t="s">
        <v>10</v>
      </c>
      <c r="B19" s="622" t="s">
        <v>1402</v>
      </c>
      <c r="C19" s="757"/>
      <c r="D19" s="824"/>
      <c r="E19" s="621"/>
      <c r="F19" s="621"/>
    </row>
    <row r="20" spans="1:6">
      <c r="A20" s="619"/>
      <c r="B20" s="624" t="s">
        <v>1403</v>
      </c>
      <c r="C20" s="757" t="s">
        <v>306</v>
      </c>
      <c r="D20" s="824">
        <v>2</v>
      </c>
      <c r="E20" s="620"/>
      <c r="F20" s="620" t="str">
        <f t="shared" ref="F20:F27" si="0">IF((D20*E20)&gt;0,(D20*E20),"")</f>
        <v/>
      </c>
    </row>
    <row r="21" spans="1:6">
      <c r="A21" s="619"/>
      <c r="B21" s="624" t="s">
        <v>1404</v>
      </c>
      <c r="C21" s="757" t="s">
        <v>306</v>
      </c>
      <c r="D21" s="824">
        <v>2</v>
      </c>
      <c r="E21" s="620"/>
      <c r="F21" s="620" t="str">
        <f t="shared" si="0"/>
        <v/>
      </c>
    </row>
    <row r="22" spans="1:6">
      <c r="A22" s="619"/>
      <c r="B22" s="622"/>
      <c r="C22" s="757"/>
      <c r="D22" s="824"/>
      <c r="E22" s="620"/>
      <c r="F22" s="620"/>
    </row>
    <row r="23" spans="1:6" ht="49.5">
      <c r="A23" s="619" t="s">
        <v>11</v>
      </c>
      <c r="B23" s="622" t="s">
        <v>1405</v>
      </c>
      <c r="C23" s="757"/>
      <c r="D23" s="824"/>
      <c r="E23" s="620"/>
      <c r="F23" s="620"/>
    </row>
    <row r="24" spans="1:6">
      <c r="A24" s="619"/>
      <c r="B24" s="624" t="s">
        <v>1406</v>
      </c>
      <c r="C24" s="757" t="s">
        <v>306</v>
      </c>
      <c r="D24" s="824">
        <v>2</v>
      </c>
      <c r="E24" s="620"/>
      <c r="F24" s="620" t="str">
        <f t="shared" si="0"/>
        <v/>
      </c>
    </row>
    <row r="25" spans="1:6">
      <c r="A25" s="619"/>
      <c r="B25" s="624" t="s">
        <v>1407</v>
      </c>
      <c r="C25" s="757" t="s">
        <v>306</v>
      </c>
      <c r="D25" s="824">
        <v>2</v>
      </c>
      <c r="E25" s="620"/>
      <c r="F25" s="620" t="str">
        <f t="shared" si="0"/>
        <v/>
      </c>
    </row>
    <row r="26" spans="1:6">
      <c r="A26" s="619"/>
      <c r="B26" s="624" t="s">
        <v>1408</v>
      </c>
      <c r="C26" s="757" t="s">
        <v>306</v>
      </c>
      <c r="D26" s="824">
        <v>2</v>
      </c>
      <c r="E26" s="620"/>
      <c r="F26" s="620" t="str">
        <f t="shared" si="0"/>
        <v/>
      </c>
    </row>
    <row r="27" spans="1:6">
      <c r="A27" s="619"/>
      <c r="B27" s="624" t="s">
        <v>1409</v>
      </c>
      <c r="C27" s="757" t="s">
        <v>306</v>
      </c>
      <c r="D27" s="824">
        <v>2</v>
      </c>
      <c r="E27" s="620"/>
      <c r="F27" s="620" t="str">
        <f t="shared" si="0"/>
        <v/>
      </c>
    </row>
    <row r="28" spans="1:6">
      <c r="A28" s="619"/>
      <c r="B28" s="624"/>
      <c r="C28" s="757"/>
      <c r="D28" s="824"/>
      <c r="E28" s="620"/>
      <c r="F28" s="620"/>
    </row>
    <row r="29" spans="1:6" ht="82.5">
      <c r="A29" s="619" t="s">
        <v>12</v>
      </c>
      <c r="B29" s="625" t="s">
        <v>1410</v>
      </c>
      <c r="C29" s="757"/>
      <c r="D29" s="824"/>
      <c r="E29" s="620"/>
      <c r="F29" s="620"/>
    </row>
    <row r="30" spans="1:6">
      <c r="A30" s="619"/>
      <c r="B30" s="624" t="s">
        <v>1411</v>
      </c>
      <c r="C30" s="757"/>
      <c r="D30" s="824"/>
      <c r="E30" s="620"/>
      <c r="F30" s="621"/>
    </row>
    <row r="31" spans="1:6">
      <c r="A31" s="619"/>
      <c r="B31" s="622" t="s">
        <v>1412</v>
      </c>
      <c r="C31" s="757" t="s">
        <v>306</v>
      </c>
      <c r="D31" s="824">
        <v>1</v>
      </c>
      <c r="E31" s="620"/>
      <c r="F31" s="620" t="str">
        <f>IF((D31*E31)&gt;0,(D31*E31),"")</f>
        <v/>
      </c>
    </row>
    <row r="32" spans="1:6">
      <c r="A32" s="619"/>
      <c r="B32" s="622"/>
      <c r="C32" s="757"/>
      <c r="D32" s="824"/>
      <c r="E32" s="620"/>
      <c r="F32" s="620"/>
    </row>
    <row r="33" spans="1:9" ht="66">
      <c r="A33" s="619" t="s">
        <v>13</v>
      </c>
      <c r="B33" s="625" t="s">
        <v>1413</v>
      </c>
      <c r="C33" s="757"/>
      <c r="D33" s="824"/>
      <c r="E33" s="620"/>
      <c r="F33" s="620"/>
    </row>
    <row r="34" spans="1:9">
      <c r="A34" s="619"/>
      <c r="B34" s="622" t="s">
        <v>1412</v>
      </c>
      <c r="C34" s="757" t="s">
        <v>306</v>
      </c>
      <c r="D34" s="824">
        <v>1</v>
      </c>
      <c r="E34" s="620"/>
      <c r="F34" s="620" t="str">
        <f>IF((D34*E34)&gt;0,(D34*E34),"")</f>
        <v/>
      </c>
    </row>
    <row r="35" spans="1:9">
      <c r="A35" s="619"/>
      <c r="B35" s="624"/>
      <c r="C35" s="757"/>
      <c r="D35" s="824"/>
      <c r="E35" s="620"/>
      <c r="F35" s="620"/>
    </row>
    <row r="36" spans="1:9" ht="82.5">
      <c r="A36" s="619" t="s">
        <v>14</v>
      </c>
      <c r="B36" s="626" t="s">
        <v>1414</v>
      </c>
      <c r="C36" s="757"/>
      <c r="D36" s="824"/>
      <c r="E36" s="620"/>
      <c r="F36" s="620"/>
    </row>
    <row r="37" spans="1:9">
      <c r="A37" s="619"/>
      <c r="B37" s="622" t="s">
        <v>1412</v>
      </c>
      <c r="C37" s="757" t="s">
        <v>306</v>
      </c>
      <c r="D37" s="824">
        <v>1</v>
      </c>
      <c r="E37" s="620"/>
      <c r="F37" s="620" t="str">
        <f>IF((D37*E37)&gt;0,(D37*E37),"")</f>
        <v/>
      </c>
    </row>
    <row r="38" spans="1:9">
      <c r="A38" s="250"/>
      <c r="B38" s="353"/>
      <c r="C38" s="779"/>
      <c r="D38" s="798"/>
      <c r="E38" s="351"/>
      <c r="F38" s="350"/>
    </row>
    <row r="39" spans="1:9" ht="15" customHeight="1">
      <c r="A39" s="462"/>
      <c r="B39" s="942" t="s">
        <v>1415</v>
      </c>
      <c r="C39" s="463"/>
      <c r="D39" s="794"/>
      <c r="E39" s="465" t="s">
        <v>924</v>
      </c>
      <c r="F39" s="466">
        <f>SUM(F6:F37)</f>
        <v>0</v>
      </c>
    </row>
    <row r="40" spans="1:9" ht="15" customHeight="1">
      <c r="A40" s="61"/>
      <c r="B40" s="943"/>
      <c r="C40" s="49"/>
      <c r="E40" s="200" t="s">
        <v>925</v>
      </c>
      <c r="F40" s="239">
        <v>0</v>
      </c>
      <c r="G40" s="199"/>
      <c r="I40" s="200"/>
    </row>
    <row r="41" spans="1:9" s="17" customFormat="1" ht="17.25" thickBot="1">
      <c r="A41" s="456"/>
      <c r="B41" s="944"/>
      <c r="C41" s="457"/>
      <c r="D41" s="795"/>
      <c r="E41" s="458" t="s">
        <v>1838</v>
      </c>
      <c r="F41" s="460">
        <f>SUM(F39:F40)</f>
        <v>0</v>
      </c>
      <c r="G41" s="201"/>
      <c r="I41" s="198"/>
    </row>
    <row r="42" spans="1:9" ht="17.25" thickTop="1">
      <c r="A42" s="354"/>
      <c r="B42" s="355"/>
      <c r="C42" s="779"/>
      <c r="D42" s="825"/>
      <c r="E42" s="351"/>
      <c r="F42" s="351"/>
    </row>
    <row r="43" spans="1:9">
      <c r="A43" s="354"/>
      <c r="B43" s="356"/>
      <c r="C43" s="802"/>
      <c r="D43" s="798"/>
      <c r="E43" s="351"/>
      <c r="F43" s="351"/>
    </row>
    <row r="44" spans="1:9">
      <c r="A44" s="250"/>
      <c r="B44" s="357" t="s">
        <v>1416</v>
      </c>
      <c r="C44" s="779"/>
      <c r="D44" s="798"/>
      <c r="E44" s="351"/>
      <c r="F44" s="351"/>
    </row>
    <row r="45" spans="1:9">
      <c r="A45" s="250"/>
      <c r="B45" s="357"/>
      <c r="C45" s="779"/>
      <c r="D45" s="798"/>
      <c r="E45" s="351"/>
      <c r="F45" s="351"/>
    </row>
    <row r="46" spans="1:9">
      <c r="A46" s="250"/>
      <c r="B46" s="358" t="s">
        <v>1417</v>
      </c>
      <c r="C46" s="779"/>
      <c r="D46" s="798"/>
      <c r="E46" s="351"/>
      <c r="F46" s="351"/>
    </row>
    <row r="47" spans="1:9">
      <c r="A47" s="250"/>
      <c r="B47" s="358"/>
      <c r="C47" s="779"/>
      <c r="D47" s="798"/>
      <c r="E47" s="351"/>
      <c r="F47" s="351"/>
    </row>
    <row r="48" spans="1:9">
      <c r="A48" s="359"/>
      <c r="B48" s="358" t="s">
        <v>1418</v>
      </c>
      <c r="C48" s="803"/>
      <c r="D48" s="826"/>
      <c r="E48" s="361"/>
      <c r="F48" s="361"/>
    </row>
    <row r="49" spans="1:6">
      <c r="A49" s="359"/>
      <c r="B49" s="362"/>
      <c r="C49" s="803"/>
      <c r="D49" s="826"/>
      <c r="E49" s="361"/>
      <c r="F49" s="361"/>
    </row>
    <row r="50" spans="1:6" ht="165" customHeight="1">
      <c r="A50" s="643" t="s">
        <v>1419</v>
      </c>
      <c r="B50" s="644" t="s">
        <v>1904</v>
      </c>
      <c r="C50" s="160"/>
      <c r="D50" s="827"/>
      <c r="E50" s="646"/>
      <c r="F50" s="646"/>
    </row>
    <row r="51" spans="1:6">
      <c r="A51" s="643"/>
      <c r="B51" s="647" t="s">
        <v>1420</v>
      </c>
      <c r="C51" s="160"/>
      <c r="D51" s="824"/>
      <c r="E51" s="620"/>
      <c r="F51" s="620"/>
    </row>
    <row r="52" spans="1:6">
      <c r="A52" s="643"/>
      <c r="B52" s="631" t="s">
        <v>1421</v>
      </c>
      <c r="C52" s="160" t="s">
        <v>413</v>
      </c>
      <c r="D52" s="827">
        <v>12</v>
      </c>
      <c r="E52" s="620"/>
      <c r="F52" s="620" t="str">
        <f>IF((D52*E52)&gt;0,(D52*E52),"")</f>
        <v/>
      </c>
    </row>
    <row r="53" spans="1:6">
      <c r="A53" s="643"/>
      <c r="B53" s="631" t="s">
        <v>1422</v>
      </c>
      <c r="C53" s="160" t="s">
        <v>413</v>
      </c>
      <c r="D53" s="827">
        <v>40</v>
      </c>
      <c r="E53" s="620"/>
      <c r="F53" s="620" t="str">
        <f>IF((D53*E53)&gt;0,(D53*E53),"")</f>
        <v/>
      </c>
    </row>
    <row r="54" spans="1:6">
      <c r="A54" s="643"/>
      <c r="B54" s="631" t="s">
        <v>1423</v>
      </c>
      <c r="C54" s="160" t="s">
        <v>413</v>
      </c>
      <c r="D54" s="827">
        <v>70</v>
      </c>
      <c r="E54" s="620"/>
      <c r="F54" s="620" t="str">
        <f>IF((D54*E54)&gt;0,(D54*E54),"")</f>
        <v/>
      </c>
    </row>
    <row r="55" spans="1:6">
      <c r="A55" s="643"/>
      <c r="B55" s="631"/>
      <c r="C55" s="160"/>
      <c r="D55" s="827"/>
      <c r="E55" s="620"/>
      <c r="F55" s="646"/>
    </row>
    <row r="56" spans="1:6" ht="99">
      <c r="A56" s="643" t="s">
        <v>1424</v>
      </c>
      <c r="B56" s="648" t="s">
        <v>1425</v>
      </c>
      <c r="C56" s="757"/>
      <c r="D56" s="824"/>
      <c r="E56" s="620"/>
      <c r="F56" s="620"/>
    </row>
    <row r="57" spans="1:6">
      <c r="A57" s="643"/>
      <c r="B57" s="647" t="s">
        <v>1420</v>
      </c>
      <c r="C57" s="160"/>
      <c r="D57" s="824"/>
      <c r="E57" s="620"/>
      <c r="F57" s="620"/>
    </row>
    <row r="58" spans="1:6">
      <c r="A58" s="643" t="s">
        <v>1015</v>
      </c>
      <c r="B58" s="647" t="s">
        <v>1426</v>
      </c>
      <c r="C58" s="160" t="s">
        <v>1427</v>
      </c>
      <c r="D58" s="824">
        <v>72</v>
      </c>
      <c r="E58" s="620"/>
      <c r="F58" s="620" t="str">
        <f>IF((D58*E58)&gt;0,(D58*E58),"")</f>
        <v/>
      </c>
    </row>
    <row r="59" spans="1:6">
      <c r="A59" s="643"/>
      <c r="B59" s="647"/>
      <c r="C59" s="160"/>
      <c r="D59" s="824"/>
      <c r="E59" s="620"/>
      <c r="F59" s="620"/>
    </row>
    <row r="60" spans="1:6" ht="99">
      <c r="A60" s="643" t="s">
        <v>1428</v>
      </c>
      <c r="B60" s="634" t="s">
        <v>1429</v>
      </c>
      <c r="C60" s="160"/>
      <c r="D60" s="827"/>
      <c r="E60" s="620"/>
      <c r="F60" s="645"/>
    </row>
    <row r="61" spans="1:6">
      <c r="A61" s="649"/>
      <c r="B61" s="650" t="s">
        <v>1430</v>
      </c>
      <c r="C61" s="804"/>
      <c r="D61" s="828"/>
      <c r="E61" s="620"/>
      <c r="F61" s="651"/>
    </row>
    <row r="62" spans="1:6">
      <c r="A62" s="643"/>
      <c r="B62" s="631" t="s">
        <v>989</v>
      </c>
      <c r="C62" s="160" t="s">
        <v>413</v>
      </c>
      <c r="D62" s="827">
        <v>12</v>
      </c>
      <c r="E62" s="620"/>
      <c r="F62" s="620" t="str">
        <f>IF((D62*E62)&gt;0,(D62*E62),"")</f>
        <v/>
      </c>
    </row>
    <row r="63" spans="1:6">
      <c r="A63" s="643"/>
      <c r="B63" s="631" t="s">
        <v>1118</v>
      </c>
      <c r="C63" s="160" t="s">
        <v>413</v>
      </c>
      <c r="D63" s="827">
        <v>10</v>
      </c>
      <c r="E63" s="620"/>
      <c r="F63" s="620" t="str">
        <f>IF((D63*E63)&gt;0,(D63*E63),"")</f>
        <v/>
      </c>
    </row>
    <row r="64" spans="1:6">
      <c r="A64" s="643"/>
      <c r="B64" s="631"/>
      <c r="C64" s="160"/>
      <c r="D64" s="827"/>
      <c r="E64" s="620"/>
      <c r="F64" s="646"/>
    </row>
    <row r="65" spans="1:6" ht="49.5">
      <c r="A65" s="643" t="s">
        <v>1431</v>
      </c>
      <c r="B65" s="634" t="s">
        <v>1432</v>
      </c>
      <c r="C65" s="160"/>
      <c r="D65" s="827"/>
      <c r="E65" s="620"/>
      <c r="F65" s="645"/>
    </row>
    <row r="66" spans="1:6">
      <c r="A66" s="649"/>
      <c r="B66" s="650" t="s">
        <v>1430</v>
      </c>
      <c r="C66" s="804"/>
      <c r="D66" s="828"/>
      <c r="E66" s="620"/>
      <c r="F66" s="651"/>
    </row>
    <row r="67" spans="1:6">
      <c r="A67" s="643"/>
      <c r="B67" s="631" t="s">
        <v>1433</v>
      </c>
      <c r="C67" s="160" t="s">
        <v>413</v>
      </c>
      <c r="D67" s="827">
        <v>12</v>
      </c>
      <c r="E67" s="620"/>
      <c r="F67" s="620" t="str">
        <f>IF((D67*E67)&gt;0,(D67*E67),"")</f>
        <v/>
      </c>
    </row>
    <row r="68" spans="1:6">
      <c r="A68" s="643"/>
      <c r="B68" s="631" t="s">
        <v>989</v>
      </c>
      <c r="C68" s="160" t="s">
        <v>413</v>
      </c>
      <c r="D68" s="827">
        <v>28</v>
      </c>
      <c r="E68" s="620"/>
      <c r="F68" s="620" t="str">
        <f>IF((D68*E68)&gt;0,(D68*E68),"")</f>
        <v/>
      </c>
    </row>
    <row r="69" spans="1:6">
      <c r="A69" s="643"/>
      <c r="B69" s="631" t="s">
        <v>1118</v>
      </c>
      <c r="C69" s="160" t="s">
        <v>413</v>
      </c>
      <c r="D69" s="827">
        <v>60</v>
      </c>
      <c r="E69" s="620"/>
      <c r="F69" s="620" t="str">
        <f>IF((D69*E69)&gt;0,(D69*E69),"")</f>
        <v/>
      </c>
    </row>
    <row r="70" spans="1:6">
      <c r="A70" s="643"/>
      <c r="B70" s="631"/>
      <c r="C70" s="160"/>
      <c r="D70" s="827"/>
      <c r="E70" s="620"/>
      <c r="F70" s="646"/>
    </row>
    <row r="71" spans="1:6" ht="66">
      <c r="A71" s="649" t="s">
        <v>1434</v>
      </c>
      <c r="B71" s="648" t="s">
        <v>1435</v>
      </c>
      <c r="C71" s="804"/>
      <c r="D71" s="828"/>
      <c r="E71" s="620"/>
      <c r="F71" s="651" t="str">
        <f>IF((D71*E71)&gt;0,(D71*E71),"")</f>
        <v/>
      </c>
    </row>
    <row r="72" spans="1:6">
      <c r="A72" s="649"/>
      <c r="B72" s="650" t="s">
        <v>1436</v>
      </c>
      <c r="C72" s="804"/>
      <c r="D72" s="828"/>
      <c r="E72" s="620"/>
      <c r="F72" s="651" t="str">
        <f>IF((D72*E72)&gt;0,(D72*E72),"")</f>
        <v/>
      </c>
    </row>
    <row r="73" spans="1:6">
      <c r="A73" s="649"/>
      <c r="B73" s="650" t="s">
        <v>989</v>
      </c>
      <c r="C73" s="804" t="s">
        <v>413</v>
      </c>
      <c r="D73" s="828">
        <v>8</v>
      </c>
      <c r="E73" s="620"/>
      <c r="F73" s="651" t="str">
        <f>IF((D73*E73)&gt;0,(D73*E73),"")</f>
        <v/>
      </c>
    </row>
    <row r="74" spans="1:6">
      <c r="A74" s="649"/>
      <c r="B74" s="650" t="s">
        <v>1118</v>
      </c>
      <c r="C74" s="804" t="s">
        <v>413</v>
      </c>
      <c r="D74" s="828">
        <v>6</v>
      </c>
      <c r="E74" s="620"/>
      <c r="F74" s="651" t="str">
        <f>IF((D74*E74)&gt;0,(D74*E74),"")</f>
        <v/>
      </c>
    </row>
    <row r="75" spans="1:6">
      <c r="A75" s="649"/>
      <c r="B75" s="650"/>
      <c r="C75" s="804"/>
      <c r="D75" s="828"/>
      <c r="E75" s="620"/>
      <c r="F75" s="651"/>
    </row>
    <row r="76" spans="1:6" ht="82.5">
      <c r="A76" s="649" t="s">
        <v>1437</v>
      </c>
      <c r="B76" s="648" t="s">
        <v>1438</v>
      </c>
      <c r="C76" s="804"/>
      <c r="D76" s="828"/>
      <c r="E76" s="620"/>
      <c r="F76" s="651"/>
    </row>
    <row r="77" spans="1:6">
      <c r="A77" s="649"/>
      <c r="B77" s="650" t="s">
        <v>1439</v>
      </c>
      <c r="C77" s="804"/>
      <c r="D77" s="828"/>
      <c r="E77" s="620"/>
      <c r="F77" s="651"/>
    </row>
    <row r="78" spans="1:6">
      <c r="A78" s="649" t="s">
        <v>1440</v>
      </c>
      <c r="B78" s="650" t="s">
        <v>989</v>
      </c>
      <c r="C78" s="804" t="s">
        <v>1441</v>
      </c>
      <c r="D78" s="828">
        <v>3</v>
      </c>
      <c r="E78" s="620"/>
      <c r="F78" s="651" t="str">
        <f>IF((D78*E78)&gt;0,(D78*E78),"")</f>
        <v/>
      </c>
    </row>
    <row r="79" spans="1:6">
      <c r="A79" s="649" t="s">
        <v>1440</v>
      </c>
      <c r="B79" s="650" t="s">
        <v>1118</v>
      </c>
      <c r="C79" s="804" t="s">
        <v>1441</v>
      </c>
      <c r="D79" s="828">
        <v>10</v>
      </c>
      <c r="E79" s="620"/>
      <c r="F79" s="651" t="str">
        <f>IF((D79*E79)&gt;0,(D79*E79),"")</f>
        <v/>
      </c>
    </row>
    <row r="80" spans="1:6">
      <c r="A80" s="649"/>
      <c r="B80" s="650"/>
      <c r="C80" s="804"/>
      <c r="D80" s="828"/>
      <c r="E80" s="620"/>
      <c r="F80" s="651"/>
    </row>
    <row r="81" spans="1:6" ht="82.5">
      <c r="A81" s="639" t="s">
        <v>1442</v>
      </c>
      <c r="B81" s="652" t="s">
        <v>1905</v>
      </c>
      <c r="C81" s="763"/>
      <c r="D81" s="829"/>
      <c r="E81" s="638"/>
      <c r="F81" s="638"/>
    </row>
    <row r="82" spans="1:6">
      <c r="A82" s="639" t="s">
        <v>1443</v>
      </c>
      <c r="B82" s="652" t="s">
        <v>1444</v>
      </c>
      <c r="C82" s="763"/>
      <c r="D82" s="829"/>
      <c r="E82" s="638"/>
      <c r="F82" s="641"/>
    </row>
    <row r="83" spans="1:6">
      <c r="A83" s="639"/>
      <c r="B83" s="652"/>
      <c r="C83" s="763" t="s">
        <v>306</v>
      </c>
      <c r="D83" s="829">
        <v>6</v>
      </c>
      <c r="E83" s="638"/>
      <c r="F83" s="638" t="str">
        <f>IF((D83*E83)&gt;0,(D83*E83),"")</f>
        <v/>
      </c>
    </row>
    <row r="84" spans="1:6">
      <c r="A84" s="643"/>
      <c r="B84" s="647"/>
      <c r="C84" s="160"/>
      <c r="D84" s="827"/>
      <c r="E84" s="620"/>
      <c r="F84" s="620"/>
    </row>
    <row r="85" spans="1:6" ht="66">
      <c r="A85" s="639" t="s">
        <v>1445</v>
      </c>
      <c r="B85" s="653" t="s">
        <v>1446</v>
      </c>
      <c r="C85" s="763"/>
      <c r="D85" s="829"/>
      <c r="E85" s="638"/>
      <c r="F85" s="638"/>
    </row>
    <row r="86" spans="1:6">
      <c r="A86" s="639" t="s">
        <v>1443</v>
      </c>
      <c r="B86" s="652" t="s">
        <v>1444</v>
      </c>
      <c r="C86" s="763"/>
      <c r="D86" s="829"/>
      <c r="E86" s="638"/>
      <c r="F86" s="641"/>
    </row>
    <row r="87" spans="1:6">
      <c r="A87" s="639" t="s">
        <v>1015</v>
      </c>
      <c r="B87" s="654"/>
      <c r="C87" s="763" t="s">
        <v>306</v>
      </c>
      <c r="D87" s="829">
        <v>12</v>
      </c>
      <c r="E87" s="638"/>
      <c r="F87" s="638" t="str">
        <f>IF((D87*E87)&gt;0,(D87*E87),"")</f>
        <v/>
      </c>
    </row>
    <row r="88" spans="1:6" ht="8.25" customHeight="1">
      <c r="A88" s="643"/>
      <c r="B88" s="655"/>
      <c r="C88" s="160"/>
      <c r="D88" s="827"/>
      <c r="E88" s="620"/>
      <c r="F88" s="620"/>
    </row>
    <row r="89" spans="1:6" ht="49.5">
      <c r="A89" s="639" t="s">
        <v>1447</v>
      </c>
      <c r="B89" s="640" t="s">
        <v>1448</v>
      </c>
      <c r="C89" s="763"/>
      <c r="D89" s="829"/>
      <c r="E89" s="638"/>
      <c r="F89" s="641"/>
    </row>
    <row r="90" spans="1:6">
      <c r="A90" s="639" t="s">
        <v>1443</v>
      </c>
      <c r="B90" s="652" t="s">
        <v>1444</v>
      </c>
      <c r="C90" s="763"/>
      <c r="D90" s="829"/>
      <c r="E90" s="638"/>
      <c r="F90" s="641"/>
    </row>
    <row r="91" spans="1:6">
      <c r="A91" s="639" t="s">
        <v>1015</v>
      </c>
      <c r="B91" s="656" t="s">
        <v>1449</v>
      </c>
      <c r="C91" s="763" t="s">
        <v>306</v>
      </c>
      <c r="D91" s="712">
        <v>1</v>
      </c>
      <c r="E91" s="638"/>
      <c r="F91" s="638" t="str">
        <f>IF((D91*E91)&gt;0,(D91*E91),"")</f>
        <v/>
      </c>
    </row>
    <row r="92" spans="1:6">
      <c r="A92" s="639" t="s">
        <v>1440</v>
      </c>
      <c r="B92" s="656" t="s">
        <v>989</v>
      </c>
      <c r="C92" s="763" t="s">
        <v>306</v>
      </c>
      <c r="D92" s="829">
        <v>1</v>
      </c>
      <c r="E92" s="638"/>
      <c r="F92" s="638" t="str">
        <f>IF((D92*E92)&gt;0,(D92*E92),"")</f>
        <v/>
      </c>
    </row>
    <row r="93" spans="1:6" ht="9.75" customHeight="1">
      <c r="A93" s="639"/>
      <c r="B93" s="640"/>
      <c r="C93" s="711"/>
      <c r="D93" s="712"/>
      <c r="E93" s="638"/>
      <c r="F93" s="641"/>
    </row>
    <row r="94" spans="1:6" ht="49.5">
      <c r="A94" s="639" t="s">
        <v>1450</v>
      </c>
      <c r="B94" s="656" t="s">
        <v>1451</v>
      </c>
      <c r="C94" s="763"/>
      <c r="D94" s="829"/>
      <c r="E94" s="638"/>
      <c r="F94" s="641"/>
    </row>
    <row r="95" spans="1:6">
      <c r="A95" s="639"/>
      <c r="B95" s="656" t="s">
        <v>1439</v>
      </c>
      <c r="C95" s="763"/>
      <c r="D95" s="829"/>
      <c r="E95" s="638"/>
      <c r="F95" s="641"/>
    </row>
    <row r="96" spans="1:6">
      <c r="A96" s="639"/>
      <c r="B96" s="657" t="s">
        <v>1452</v>
      </c>
      <c r="C96" s="763" t="s">
        <v>8</v>
      </c>
      <c r="D96" s="829">
        <v>1</v>
      </c>
      <c r="E96" s="638"/>
      <c r="F96" s="638" t="str">
        <f>IF((D96*E96)&gt;0,(D96*E96),"")</f>
        <v/>
      </c>
    </row>
    <row r="97" spans="1:6">
      <c r="A97" s="639"/>
      <c r="B97" s="657"/>
      <c r="C97" s="763"/>
      <c r="D97" s="829"/>
      <c r="E97" s="638"/>
      <c r="F97" s="638"/>
    </row>
    <row r="98" spans="1:6" ht="33">
      <c r="A98" s="639" t="s">
        <v>1453</v>
      </c>
      <c r="B98" s="656" t="s">
        <v>1454</v>
      </c>
      <c r="C98" s="763"/>
      <c r="D98" s="829"/>
      <c r="E98" s="638"/>
      <c r="F98" s="641"/>
    </row>
    <row r="99" spans="1:6">
      <c r="A99" s="639"/>
      <c r="B99" s="652" t="s">
        <v>1444</v>
      </c>
      <c r="C99" s="763"/>
      <c r="D99" s="829"/>
      <c r="E99" s="638"/>
      <c r="F99" s="641"/>
    </row>
    <row r="100" spans="1:6">
      <c r="A100" s="639"/>
      <c r="B100" s="656"/>
      <c r="C100" s="763" t="s">
        <v>306</v>
      </c>
      <c r="D100" s="829">
        <v>1</v>
      </c>
      <c r="E100" s="638"/>
      <c r="F100" s="638" t="str">
        <f>IF((D100*E100)&gt;0,(D100*E100),"")</f>
        <v/>
      </c>
    </row>
    <row r="101" spans="1:6" ht="9" customHeight="1">
      <c r="A101" s="639"/>
      <c r="B101" s="656"/>
      <c r="C101" s="763"/>
      <c r="D101" s="829"/>
      <c r="E101" s="638"/>
      <c r="F101" s="638"/>
    </row>
    <row r="102" spans="1:6" ht="33">
      <c r="A102" s="639" t="s">
        <v>1455</v>
      </c>
      <c r="B102" s="656" t="s">
        <v>1456</v>
      </c>
      <c r="C102" s="763"/>
      <c r="D102" s="829"/>
      <c r="E102" s="638"/>
      <c r="F102" s="641"/>
    </row>
    <row r="103" spans="1:6">
      <c r="A103" s="639"/>
      <c r="B103" s="652" t="s">
        <v>1457</v>
      </c>
      <c r="C103" s="763"/>
      <c r="D103" s="829"/>
      <c r="E103" s="638"/>
      <c r="F103" s="641"/>
    </row>
    <row r="104" spans="1:6">
      <c r="A104" s="639"/>
      <c r="B104" s="656"/>
      <c r="C104" s="763" t="s">
        <v>413</v>
      </c>
      <c r="D104" s="829">
        <v>194</v>
      </c>
      <c r="E104" s="638"/>
      <c r="F104" s="638" t="str">
        <f>IF((D104*E104)&gt;0,(D104*E104),"")</f>
        <v/>
      </c>
    </row>
    <row r="105" spans="1:6">
      <c r="A105" s="639"/>
      <c r="B105" s="656"/>
      <c r="C105" s="763"/>
      <c r="D105" s="829"/>
      <c r="E105" s="638"/>
      <c r="F105" s="638"/>
    </row>
    <row r="106" spans="1:6" ht="33">
      <c r="A106" s="639" t="s">
        <v>1458</v>
      </c>
      <c r="B106" s="656" t="s">
        <v>1459</v>
      </c>
      <c r="C106" s="763"/>
      <c r="D106" s="829"/>
      <c r="E106" s="638"/>
      <c r="F106" s="638"/>
    </row>
    <row r="107" spans="1:6">
      <c r="A107" s="639"/>
      <c r="B107" s="652" t="s">
        <v>1457</v>
      </c>
      <c r="C107" s="763"/>
      <c r="D107" s="829"/>
      <c r="E107" s="638"/>
      <c r="F107" s="638"/>
    </row>
    <row r="108" spans="1:6">
      <c r="A108" s="639"/>
      <c r="B108" s="656"/>
      <c r="C108" s="763" t="s">
        <v>413</v>
      </c>
      <c r="D108" s="829">
        <v>194</v>
      </c>
      <c r="E108" s="638"/>
      <c r="F108" s="638" t="str">
        <f>IF((D108*E108)&gt;0,(D108*E108),"")</f>
        <v/>
      </c>
    </row>
    <row r="109" spans="1:6">
      <c r="A109" s="639"/>
      <c r="B109" s="656"/>
      <c r="C109" s="763"/>
      <c r="D109" s="829"/>
      <c r="E109" s="638"/>
      <c r="F109" s="638"/>
    </row>
    <row r="110" spans="1:6" ht="33">
      <c r="A110" s="639" t="s">
        <v>1460</v>
      </c>
      <c r="B110" s="656" t="s">
        <v>1461</v>
      </c>
      <c r="C110" s="763"/>
      <c r="D110" s="829"/>
      <c r="E110" s="638"/>
      <c r="F110" s="638"/>
    </row>
    <row r="111" spans="1:6">
      <c r="A111" s="639"/>
      <c r="B111" s="652" t="s">
        <v>1457</v>
      </c>
      <c r="C111" s="763"/>
      <c r="D111" s="829"/>
      <c r="E111" s="638"/>
      <c r="F111" s="638"/>
    </row>
    <row r="112" spans="1:6">
      <c r="A112" s="639"/>
      <c r="B112" s="656"/>
      <c r="C112" s="763" t="s">
        <v>413</v>
      </c>
      <c r="D112" s="829">
        <v>194</v>
      </c>
      <c r="E112" s="638"/>
      <c r="F112" s="638" t="str">
        <f>IF((D112*E112)&gt;0,(D112*E112),"")</f>
        <v/>
      </c>
    </row>
    <row r="113" spans="1:9">
      <c r="A113" s="639"/>
      <c r="B113" s="656"/>
      <c r="C113" s="763"/>
      <c r="D113" s="829"/>
      <c r="E113" s="638"/>
      <c r="F113" s="638"/>
    </row>
    <row r="114" spans="1:9" ht="33">
      <c r="A114" s="639" t="s">
        <v>1462</v>
      </c>
      <c r="B114" s="656" t="s">
        <v>1463</v>
      </c>
      <c r="C114" s="763"/>
      <c r="D114" s="829"/>
      <c r="E114" s="638"/>
      <c r="F114" s="638"/>
    </row>
    <row r="115" spans="1:9">
      <c r="A115" s="639" t="s">
        <v>1443</v>
      </c>
      <c r="B115" s="652" t="s">
        <v>1464</v>
      </c>
      <c r="C115" s="763"/>
      <c r="D115" s="829"/>
      <c r="E115" s="638"/>
      <c r="F115" s="641"/>
    </row>
    <row r="116" spans="1:9">
      <c r="A116" s="639"/>
      <c r="B116" s="656"/>
      <c r="C116" s="763" t="s">
        <v>306</v>
      </c>
      <c r="D116" s="829">
        <v>1</v>
      </c>
      <c r="E116" s="638"/>
      <c r="F116" s="638" t="str">
        <f>IF((D116*E116)&gt;0,(D116*E116),"")</f>
        <v/>
      </c>
    </row>
    <row r="117" spans="1:9">
      <c r="A117" s="639"/>
      <c r="B117" s="656"/>
      <c r="C117" s="763"/>
      <c r="D117" s="829"/>
      <c r="E117" s="638"/>
      <c r="F117" s="638"/>
    </row>
    <row r="118" spans="1:9" ht="33">
      <c r="A118" s="639" t="s">
        <v>1465</v>
      </c>
      <c r="B118" s="652" t="s">
        <v>1466</v>
      </c>
      <c r="C118" s="763"/>
      <c r="D118" s="829"/>
      <c r="E118" s="638"/>
      <c r="F118" s="638"/>
    </row>
    <row r="119" spans="1:9">
      <c r="A119" s="639"/>
      <c r="B119" s="652" t="s">
        <v>1464</v>
      </c>
      <c r="C119" s="763"/>
      <c r="D119" s="829"/>
      <c r="E119" s="638"/>
      <c r="F119" s="641"/>
    </row>
    <row r="120" spans="1:9">
      <c r="A120" s="639"/>
      <c r="B120" s="652"/>
      <c r="C120" s="763" t="s">
        <v>306</v>
      </c>
      <c r="D120" s="829">
        <v>1</v>
      </c>
      <c r="E120" s="638"/>
      <c r="F120" s="638" t="str">
        <f>IF((D120*E120)&gt;0,(D120*E120),"")</f>
        <v/>
      </c>
    </row>
    <row r="121" spans="1:9">
      <c r="A121" s="639"/>
      <c r="B121" s="652"/>
      <c r="C121" s="763"/>
      <c r="D121" s="829"/>
      <c r="E121" s="638"/>
      <c r="F121" s="638"/>
    </row>
    <row r="122" spans="1:9" ht="99">
      <c r="A122" s="639" t="s">
        <v>1467</v>
      </c>
      <c r="B122" s="656" t="s">
        <v>1468</v>
      </c>
      <c r="C122" s="763"/>
      <c r="D122" s="829"/>
      <c r="E122" s="638"/>
      <c r="F122" s="641"/>
    </row>
    <row r="123" spans="1:9">
      <c r="A123" s="639"/>
      <c r="B123" s="652" t="s">
        <v>1464</v>
      </c>
      <c r="C123" s="763"/>
      <c r="D123" s="829"/>
      <c r="E123" s="638"/>
      <c r="F123" s="641"/>
    </row>
    <row r="124" spans="1:9">
      <c r="A124" s="639"/>
      <c r="B124" s="640" t="s">
        <v>1426</v>
      </c>
      <c r="C124" s="763" t="s">
        <v>306</v>
      </c>
      <c r="D124" s="829">
        <v>1</v>
      </c>
      <c r="E124" s="638"/>
      <c r="F124" s="638" t="str">
        <f>IF((D124*E124)&gt;0,(D124*E124),"")</f>
        <v/>
      </c>
    </row>
    <row r="125" spans="1:9">
      <c r="A125" s="250"/>
      <c r="B125" s="376"/>
      <c r="C125" s="805"/>
      <c r="D125" s="830"/>
      <c r="E125" s="375"/>
      <c r="F125" s="375"/>
    </row>
    <row r="126" spans="1:9" ht="15" customHeight="1">
      <c r="A126" s="462"/>
      <c r="B126" s="942" t="s">
        <v>1469</v>
      </c>
      <c r="C126" s="463"/>
      <c r="D126" s="794"/>
      <c r="E126" s="465" t="s">
        <v>924</v>
      </c>
      <c r="F126" s="466">
        <f>SUM(F50:F79)</f>
        <v>0</v>
      </c>
    </row>
    <row r="127" spans="1:9" ht="15" customHeight="1">
      <c r="A127" s="61"/>
      <c r="B127" s="943"/>
      <c r="C127" s="49"/>
      <c r="E127" s="200" t="s">
        <v>925</v>
      </c>
      <c r="F127" s="239">
        <f>SUM(F83:F124)</f>
        <v>0</v>
      </c>
      <c r="G127" s="199"/>
      <c r="I127" s="200"/>
    </row>
    <row r="128" spans="1:9" s="17" customFormat="1" ht="17.25" thickBot="1">
      <c r="A128" s="456"/>
      <c r="B128" s="944"/>
      <c r="C128" s="457"/>
      <c r="D128" s="795"/>
      <c r="E128" s="458" t="s">
        <v>1838</v>
      </c>
      <c r="F128" s="460">
        <f>SUM(F126:F127)</f>
        <v>0</v>
      </c>
      <c r="G128" s="201"/>
      <c r="I128" s="198"/>
    </row>
    <row r="129" spans="1:6" ht="17.25" thickTop="1">
      <c r="A129" s="344"/>
      <c r="B129" s="349"/>
      <c r="C129" s="793"/>
      <c r="D129" s="800"/>
      <c r="E129" s="348"/>
      <c r="F129" s="348"/>
    </row>
    <row r="130" spans="1:6">
      <c r="A130" s="344"/>
      <c r="B130" s="349"/>
      <c r="C130" s="793"/>
      <c r="D130" s="800"/>
      <c r="E130" s="348"/>
      <c r="F130" s="348"/>
    </row>
    <row r="131" spans="1:6">
      <c r="A131" s="377"/>
      <c r="B131" s="358" t="s">
        <v>1470</v>
      </c>
      <c r="C131" s="806"/>
      <c r="D131" s="831"/>
      <c r="E131" s="378"/>
      <c r="F131" s="378"/>
    </row>
    <row r="132" spans="1:6">
      <c r="A132" s="377"/>
      <c r="B132" s="379"/>
      <c r="C132" s="806"/>
      <c r="D132" s="831"/>
      <c r="E132" s="378"/>
      <c r="F132" s="378"/>
    </row>
    <row r="133" spans="1:6" ht="165">
      <c r="A133" s="643" t="s">
        <v>1471</v>
      </c>
      <c r="B133" s="662" t="s">
        <v>1780</v>
      </c>
      <c r="C133" s="807"/>
      <c r="D133" s="832"/>
      <c r="E133" s="663"/>
      <c r="F133" s="663"/>
    </row>
    <row r="134" spans="1:6">
      <c r="A134" s="664"/>
      <c r="B134" s="665" t="s">
        <v>1472</v>
      </c>
      <c r="C134" s="807"/>
      <c r="D134" s="832"/>
      <c r="E134" s="663"/>
      <c r="F134" s="663"/>
    </row>
    <row r="135" spans="1:6">
      <c r="A135" s="627"/>
      <c r="B135" s="666" t="s">
        <v>1473</v>
      </c>
      <c r="C135" s="801" t="s">
        <v>1474</v>
      </c>
      <c r="D135" s="823">
        <v>18</v>
      </c>
      <c r="E135" s="620"/>
      <c r="F135" s="645" t="str">
        <f>IF((D135*E135)&gt;0,(D135*E135),"")</f>
        <v/>
      </c>
    </row>
    <row r="136" spans="1:6">
      <c r="A136" s="627"/>
      <c r="B136" s="666" t="s">
        <v>1475</v>
      </c>
      <c r="C136" s="801" t="s">
        <v>1474</v>
      </c>
      <c r="D136" s="823">
        <v>18</v>
      </c>
      <c r="E136" s="620"/>
      <c r="F136" s="645" t="str">
        <f>IF((D136*E136)&gt;0,(D136*E136),"")</f>
        <v/>
      </c>
    </row>
    <row r="137" spans="1:6">
      <c r="A137" s="627"/>
      <c r="B137" s="667"/>
      <c r="C137" s="801"/>
      <c r="D137" s="823"/>
      <c r="E137" s="620"/>
      <c r="F137" s="629"/>
    </row>
    <row r="138" spans="1:6" ht="33">
      <c r="A138" s="627" t="s">
        <v>1476</v>
      </c>
      <c r="B138" s="667" t="s">
        <v>1477</v>
      </c>
      <c r="C138" s="801"/>
      <c r="D138" s="823"/>
      <c r="E138" s="620"/>
      <c r="F138" s="629"/>
    </row>
    <row r="139" spans="1:6">
      <c r="A139" s="619"/>
      <c r="B139" s="668" t="s">
        <v>1478</v>
      </c>
      <c r="C139" s="757"/>
      <c r="D139" s="824"/>
      <c r="E139" s="620"/>
      <c r="F139" s="669"/>
    </row>
    <row r="140" spans="1:6">
      <c r="A140" s="627"/>
      <c r="B140" s="666" t="s">
        <v>1479</v>
      </c>
      <c r="C140" s="801" t="s">
        <v>1441</v>
      </c>
      <c r="D140" s="823">
        <v>2</v>
      </c>
      <c r="E140" s="620"/>
      <c r="F140" s="645" t="str">
        <f>IF((D140*E140)&gt;0,(D140*E140),"")</f>
        <v/>
      </c>
    </row>
    <row r="141" spans="1:6">
      <c r="A141" s="627"/>
      <c r="B141" s="666" t="s">
        <v>1473</v>
      </c>
      <c r="C141" s="801" t="s">
        <v>1441</v>
      </c>
      <c r="D141" s="823">
        <v>32</v>
      </c>
      <c r="E141" s="620"/>
      <c r="F141" s="645" t="str">
        <f>IF((D141*E141)&gt;0,(D141*E141),"")</f>
        <v/>
      </c>
    </row>
    <row r="142" spans="1:6">
      <c r="A142" s="627"/>
      <c r="B142" s="666" t="s">
        <v>1480</v>
      </c>
      <c r="C142" s="801" t="s">
        <v>1441</v>
      </c>
      <c r="D142" s="823">
        <v>4</v>
      </c>
      <c r="E142" s="620"/>
      <c r="F142" s="645" t="str">
        <f>IF((D142*E142)&gt;0,(D142*E142),"")</f>
        <v/>
      </c>
    </row>
    <row r="143" spans="1:6">
      <c r="A143" s="627"/>
      <c r="B143" s="666" t="s">
        <v>1475</v>
      </c>
      <c r="C143" s="801" t="s">
        <v>1441</v>
      </c>
      <c r="D143" s="823">
        <v>58</v>
      </c>
      <c r="E143" s="620"/>
      <c r="F143" s="645" t="str">
        <f>IF((D143*E143)&gt;0,(D143*E143),"")</f>
        <v/>
      </c>
    </row>
    <row r="144" spans="1:6">
      <c r="A144" s="627"/>
      <c r="B144" s="667"/>
      <c r="C144" s="801"/>
      <c r="D144" s="823"/>
      <c r="E144" s="620"/>
      <c r="F144" s="629"/>
    </row>
    <row r="145" spans="1:6" ht="132">
      <c r="A145" s="627" t="s">
        <v>1481</v>
      </c>
      <c r="B145" s="659" t="s">
        <v>1781</v>
      </c>
      <c r="C145" s="801"/>
      <c r="D145" s="823"/>
      <c r="E145" s="620"/>
      <c r="F145" s="629"/>
    </row>
    <row r="146" spans="1:6">
      <c r="A146" s="627"/>
      <c r="B146" s="667" t="s">
        <v>1482</v>
      </c>
      <c r="C146" s="801"/>
      <c r="D146" s="823"/>
      <c r="E146" s="620"/>
      <c r="F146" s="629"/>
    </row>
    <row r="147" spans="1:6">
      <c r="A147" s="627"/>
      <c r="B147" s="666" t="s">
        <v>1473</v>
      </c>
      <c r="C147" s="801" t="s">
        <v>1474</v>
      </c>
      <c r="D147" s="823">
        <v>3</v>
      </c>
      <c r="E147" s="620"/>
      <c r="F147" s="645" t="str">
        <f>IF((D147*E147)&gt;0,(D147*E147),"")</f>
        <v/>
      </c>
    </row>
    <row r="148" spans="1:6">
      <c r="A148" s="627"/>
      <c r="B148" s="666" t="s">
        <v>1480</v>
      </c>
      <c r="C148" s="801" t="s">
        <v>1474</v>
      </c>
      <c r="D148" s="823">
        <v>6</v>
      </c>
      <c r="E148" s="620"/>
      <c r="F148" s="645" t="str">
        <f>IF((D148*E148)&gt;0,(D148*E148),"")</f>
        <v/>
      </c>
    </row>
    <row r="149" spans="1:6">
      <c r="A149" s="627"/>
      <c r="B149" s="667"/>
      <c r="C149" s="801"/>
      <c r="D149" s="823"/>
      <c r="E149" s="620"/>
      <c r="F149" s="629"/>
    </row>
    <row r="150" spans="1:6" ht="33">
      <c r="A150" s="627" t="s">
        <v>1483</v>
      </c>
      <c r="B150" s="667" t="s">
        <v>1484</v>
      </c>
      <c r="C150" s="801"/>
      <c r="D150" s="823"/>
      <c r="E150" s="620"/>
      <c r="F150" s="629"/>
    </row>
    <row r="151" spans="1:6">
      <c r="A151" s="619"/>
      <c r="B151" s="668" t="s">
        <v>1478</v>
      </c>
      <c r="C151" s="757"/>
      <c r="D151" s="824"/>
      <c r="E151" s="620"/>
      <c r="F151" s="669"/>
    </row>
    <row r="152" spans="1:6">
      <c r="A152" s="627"/>
      <c r="B152" s="666" t="s">
        <v>1473</v>
      </c>
      <c r="C152" s="801" t="s">
        <v>1441</v>
      </c>
      <c r="D152" s="823">
        <v>5</v>
      </c>
      <c r="E152" s="620"/>
      <c r="F152" s="645" t="str">
        <f>IF((D152*E152)&gt;0,(D152*E152),"")</f>
        <v/>
      </c>
    </row>
    <row r="153" spans="1:6">
      <c r="A153" s="627"/>
      <c r="B153" s="666" t="s">
        <v>1480</v>
      </c>
      <c r="C153" s="801" t="s">
        <v>1441</v>
      </c>
      <c r="D153" s="823">
        <v>9</v>
      </c>
      <c r="E153" s="620"/>
      <c r="F153" s="645" t="str">
        <f>IF((D153*E153)&gt;0,(D153*E153),"")</f>
        <v/>
      </c>
    </row>
    <row r="154" spans="1:6">
      <c r="A154" s="627"/>
      <c r="B154" s="666"/>
      <c r="C154" s="801"/>
      <c r="D154" s="823"/>
      <c r="E154" s="620"/>
      <c r="F154" s="645"/>
    </row>
    <row r="155" spans="1:6" ht="136.5" customHeight="1">
      <c r="A155" s="619" t="s">
        <v>1485</v>
      </c>
      <c r="B155" s="670" t="s">
        <v>1486</v>
      </c>
      <c r="C155" s="757"/>
      <c r="D155" s="824"/>
      <c r="E155" s="620"/>
      <c r="F155" s="630"/>
    </row>
    <row r="156" spans="1:6">
      <c r="A156" s="619"/>
      <c r="B156" s="668" t="s">
        <v>1478</v>
      </c>
      <c r="C156" s="757"/>
      <c r="D156" s="824"/>
      <c r="E156" s="620"/>
      <c r="F156" s="669"/>
    </row>
    <row r="157" spans="1:6">
      <c r="A157" s="643" t="s">
        <v>1487</v>
      </c>
      <c r="B157" s="666" t="s">
        <v>1488</v>
      </c>
      <c r="C157" s="160" t="s">
        <v>1441</v>
      </c>
      <c r="D157" s="827">
        <v>3</v>
      </c>
      <c r="E157" s="620"/>
      <c r="F157" s="645" t="str">
        <f>IF((D157*E157)&gt;0,(D157*E157),"")</f>
        <v/>
      </c>
    </row>
    <row r="158" spans="1:6">
      <c r="A158" s="643"/>
      <c r="B158" s="647"/>
      <c r="C158" s="160"/>
      <c r="D158" s="827"/>
      <c r="E158" s="620"/>
      <c r="F158" s="645"/>
    </row>
    <row r="159" spans="1:6" ht="66">
      <c r="A159" s="639" t="s">
        <v>1489</v>
      </c>
      <c r="B159" s="671" t="s">
        <v>1490</v>
      </c>
      <c r="C159" s="763"/>
      <c r="D159" s="829"/>
      <c r="E159" s="638"/>
      <c r="F159" s="638"/>
    </row>
    <row r="160" spans="1:6">
      <c r="A160" s="672"/>
      <c r="B160" s="660" t="s">
        <v>1412</v>
      </c>
      <c r="C160" s="763" t="s">
        <v>306</v>
      </c>
      <c r="D160" s="829">
        <v>1</v>
      </c>
      <c r="E160" s="638"/>
      <c r="F160" s="638" t="str">
        <f>IF((D160*E160)&gt;0,(D160*E160),"")</f>
        <v/>
      </c>
    </row>
    <row r="161" spans="1:6">
      <c r="A161" s="672"/>
      <c r="B161" s="660"/>
      <c r="C161" s="763"/>
      <c r="D161" s="829"/>
      <c r="E161" s="638"/>
      <c r="F161" s="641"/>
    </row>
    <row r="162" spans="1:6" ht="82.5">
      <c r="A162" s="661" t="s">
        <v>1491</v>
      </c>
      <c r="B162" s="673" t="s">
        <v>1492</v>
      </c>
      <c r="C162" s="763"/>
      <c r="D162" s="829"/>
      <c r="E162" s="638"/>
      <c r="F162" s="641" t="str">
        <f>IF((D162*E162)&gt;0,(D162*E162),"")</f>
        <v/>
      </c>
    </row>
    <row r="163" spans="1:6">
      <c r="A163" s="674"/>
      <c r="B163" s="660" t="s">
        <v>1439</v>
      </c>
      <c r="C163" s="763"/>
      <c r="D163" s="829"/>
      <c r="E163" s="638"/>
      <c r="F163" s="641"/>
    </row>
    <row r="164" spans="1:6">
      <c r="A164" s="674" t="s">
        <v>1487</v>
      </c>
      <c r="B164" s="656"/>
      <c r="C164" s="763" t="s">
        <v>1441</v>
      </c>
      <c r="D164" s="829">
        <v>1</v>
      </c>
      <c r="E164" s="638"/>
      <c r="F164" s="638" t="str">
        <f>IF((D164*E164)&gt;0,(D164*E164),"")</f>
        <v/>
      </c>
    </row>
    <row r="165" spans="1:6">
      <c r="A165" s="674"/>
      <c r="B165" s="656"/>
      <c r="C165" s="763"/>
      <c r="D165" s="829"/>
      <c r="E165" s="638"/>
      <c r="F165" s="641"/>
    </row>
    <row r="166" spans="1:6" ht="66">
      <c r="A166" s="661" t="s">
        <v>1493</v>
      </c>
      <c r="B166" s="656" t="s">
        <v>1494</v>
      </c>
      <c r="C166" s="763"/>
      <c r="D166" s="829"/>
      <c r="E166" s="638"/>
      <c r="F166" s="641"/>
    </row>
    <row r="167" spans="1:6">
      <c r="A167" s="639"/>
      <c r="B167" s="652" t="s">
        <v>1478</v>
      </c>
      <c r="C167" s="763"/>
      <c r="D167" s="829"/>
      <c r="E167" s="638"/>
      <c r="F167" s="641"/>
    </row>
    <row r="168" spans="1:6">
      <c r="A168" s="674"/>
      <c r="B168" s="675" t="s">
        <v>1495</v>
      </c>
      <c r="C168" s="763" t="s">
        <v>8</v>
      </c>
      <c r="D168" s="829">
        <v>1</v>
      </c>
      <c r="E168" s="638"/>
      <c r="F168" s="638" t="str">
        <f>IF((D168*E168)&gt;0,(D168*E168),"")</f>
        <v/>
      </c>
    </row>
    <row r="169" spans="1:6">
      <c r="A169" s="674"/>
      <c r="B169" s="675"/>
      <c r="C169" s="763"/>
      <c r="D169" s="829"/>
      <c r="E169" s="638"/>
      <c r="F169" s="638"/>
    </row>
    <row r="170" spans="1:6" ht="49.5">
      <c r="A170" s="639" t="s">
        <v>1496</v>
      </c>
      <c r="B170" s="656" t="s">
        <v>1497</v>
      </c>
      <c r="C170" s="763"/>
      <c r="D170" s="829"/>
      <c r="E170" s="638"/>
      <c r="F170" s="641"/>
    </row>
    <row r="171" spans="1:6">
      <c r="A171" s="639"/>
      <c r="B171" s="652" t="s">
        <v>1478</v>
      </c>
      <c r="C171" s="763"/>
      <c r="D171" s="829"/>
      <c r="E171" s="638"/>
      <c r="F171" s="641"/>
    </row>
    <row r="172" spans="1:6">
      <c r="A172" s="639"/>
      <c r="B172" s="656" t="s">
        <v>1498</v>
      </c>
      <c r="C172" s="763" t="s">
        <v>8</v>
      </c>
      <c r="D172" s="829">
        <v>1</v>
      </c>
      <c r="E172" s="638"/>
      <c r="F172" s="638" t="str">
        <f>IF((D172*E172)&gt;0,(D172*E172),"")</f>
        <v/>
      </c>
    </row>
    <row r="173" spans="1:6">
      <c r="A173" s="639"/>
      <c r="B173" s="656"/>
      <c r="C173" s="763"/>
      <c r="D173" s="829"/>
      <c r="E173" s="638"/>
      <c r="F173" s="638"/>
    </row>
    <row r="174" spans="1:6" ht="66">
      <c r="A174" s="639" t="s">
        <v>1499</v>
      </c>
      <c r="B174" s="656" t="s">
        <v>1500</v>
      </c>
      <c r="C174" s="763"/>
      <c r="D174" s="829"/>
      <c r="E174" s="638"/>
      <c r="F174" s="641"/>
    </row>
    <row r="175" spans="1:6">
      <c r="A175" s="639" t="s">
        <v>1501</v>
      </c>
      <c r="B175" s="652" t="s">
        <v>1478</v>
      </c>
      <c r="C175" s="763"/>
      <c r="D175" s="829"/>
      <c r="E175" s="638"/>
      <c r="F175" s="641"/>
    </row>
    <row r="176" spans="1:6">
      <c r="A176" s="639"/>
      <c r="B176" s="652" t="s">
        <v>1502</v>
      </c>
      <c r="C176" s="763" t="s">
        <v>8</v>
      </c>
      <c r="D176" s="829">
        <v>2</v>
      </c>
      <c r="E176" s="638"/>
      <c r="F176" s="638" t="str">
        <f>IF((D176*E176)&gt;0,(D176*E176),"")</f>
        <v/>
      </c>
    </row>
    <row r="177" spans="1:9">
      <c r="A177" s="639"/>
      <c r="B177" s="652"/>
      <c r="C177" s="763"/>
      <c r="D177" s="829"/>
      <c r="E177" s="638"/>
      <c r="F177" s="641"/>
    </row>
    <row r="178" spans="1:9">
      <c r="A178" s="639" t="s">
        <v>1503</v>
      </c>
      <c r="B178" s="676" t="s">
        <v>1504</v>
      </c>
      <c r="C178" s="711"/>
      <c r="D178" s="829"/>
      <c r="E178" s="638"/>
      <c r="F178" s="638"/>
    </row>
    <row r="179" spans="1:9">
      <c r="A179" s="639"/>
      <c r="B179" s="660" t="s">
        <v>1412</v>
      </c>
      <c r="C179" s="763" t="s">
        <v>306</v>
      </c>
      <c r="D179" s="829">
        <v>1</v>
      </c>
      <c r="E179" s="638"/>
      <c r="F179" s="638" t="str">
        <f>IF((D179*E179)&gt;0,(D179*E179),"")</f>
        <v/>
      </c>
    </row>
    <row r="180" spans="1:9">
      <c r="A180" s="346"/>
      <c r="B180" s="387"/>
      <c r="C180" s="793"/>
      <c r="D180" s="800"/>
      <c r="E180" s="348"/>
      <c r="F180" s="348"/>
    </row>
    <row r="181" spans="1:9" ht="15" customHeight="1">
      <c r="A181" s="462"/>
      <c r="B181" s="942" t="s">
        <v>1505</v>
      </c>
      <c r="C181" s="463"/>
      <c r="D181" s="794"/>
      <c r="E181" s="465" t="s">
        <v>924</v>
      </c>
      <c r="F181" s="466">
        <f>SUM(F135:F157)</f>
        <v>0</v>
      </c>
    </row>
    <row r="182" spans="1:9" ht="15" customHeight="1">
      <c r="A182" s="61"/>
      <c r="B182" s="943"/>
      <c r="C182" s="49"/>
      <c r="E182" s="200" t="s">
        <v>925</v>
      </c>
      <c r="F182" s="239">
        <f>SUM(F160:F179)</f>
        <v>0</v>
      </c>
      <c r="G182" s="199"/>
      <c r="I182" s="200"/>
    </row>
    <row r="183" spans="1:9" s="17" customFormat="1" ht="17.25" thickBot="1">
      <c r="A183" s="456"/>
      <c r="B183" s="944"/>
      <c r="C183" s="457"/>
      <c r="D183" s="795"/>
      <c r="E183" s="458" t="s">
        <v>1838</v>
      </c>
      <c r="F183" s="460">
        <f>SUM(F181:F182)</f>
        <v>0</v>
      </c>
      <c r="G183" s="201"/>
      <c r="I183" s="198"/>
    </row>
    <row r="184" spans="1:9" ht="17.25" thickTop="1">
      <c r="A184" s="344"/>
      <c r="B184" s="389"/>
      <c r="C184" s="793"/>
      <c r="D184" s="800"/>
      <c r="E184" s="347"/>
      <c r="F184" s="347"/>
    </row>
    <row r="185" spans="1:9">
      <c r="A185" s="344"/>
      <c r="B185" s="390"/>
      <c r="C185" s="793"/>
      <c r="D185" s="800"/>
      <c r="E185" s="347"/>
      <c r="F185" s="347"/>
    </row>
    <row r="186" spans="1:9">
      <c r="A186" s="380"/>
      <c r="B186" s="391" t="s">
        <v>1506</v>
      </c>
      <c r="C186" s="780"/>
      <c r="D186" s="833"/>
      <c r="E186" s="371"/>
      <c r="F186" s="371"/>
    </row>
    <row r="187" spans="1:9">
      <c r="A187" s="380"/>
      <c r="B187" s="385"/>
      <c r="C187" s="780"/>
      <c r="D187" s="833"/>
      <c r="E187" s="371"/>
      <c r="F187" s="371"/>
    </row>
    <row r="188" spans="1:9" ht="247.5">
      <c r="A188" s="635" t="s">
        <v>1507</v>
      </c>
      <c r="B188" s="648" t="s">
        <v>1508</v>
      </c>
      <c r="C188" s="808"/>
      <c r="D188" s="834"/>
      <c r="E188" s="636"/>
      <c r="F188" s="636" t="str">
        <f t="shared" ref="F188:F193" si="1">IF((D188*E188)&gt;0,(D188*E188),"")</f>
        <v/>
      </c>
    </row>
    <row r="189" spans="1:9" ht="312" customHeight="1">
      <c r="A189" s="677"/>
      <c r="B189" s="648" t="s">
        <v>1818</v>
      </c>
      <c r="C189" s="808"/>
      <c r="D189" s="834"/>
      <c r="E189" s="636"/>
      <c r="F189" s="636" t="str">
        <f t="shared" si="1"/>
        <v/>
      </c>
    </row>
    <row r="190" spans="1:9">
      <c r="A190" s="677"/>
      <c r="B190" s="633" t="s">
        <v>339</v>
      </c>
      <c r="C190" s="808"/>
      <c r="D190" s="834"/>
      <c r="E190" s="620"/>
      <c r="F190" s="636" t="str">
        <f t="shared" si="1"/>
        <v/>
      </c>
    </row>
    <row r="191" spans="1:9">
      <c r="A191" s="677"/>
      <c r="B191" s="678"/>
      <c r="C191" s="808"/>
      <c r="D191" s="834"/>
      <c r="E191" s="620"/>
      <c r="F191" s="636" t="str">
        <f t="shared" si="1"/>
        <v/>
      </c>
    </row>
    <row r="192" spans="1:9">
      <c r="A192" s="677"/>
      <c r="B192" s="678" t="s">
        <v>1509</v>
      </c>
      <c r="C192" s="808"/>
      <c r="D192" s="834"/>
      <c r="E192" s="620"/>
      <c r="F192" s="636" t="str">
        <f t="shared" si="1"/>
        <v/>
      </c>
    </row>
    <row r="193" spans="1:6">
      <c r="A193" s="677"/>
      <c r="B193" s="678" t="s">
        <v>1510</v>
      </c>
      <c r="C193" s="808" t="s">
        <v>8</v>
      </c>
      <c r="D193" s="834">
        <v>2</v>
      </c>
      <c r="E193" s="620"/>
      <c r="F193" s="636" t="str">
        <f t="shared" si="1"/>
        <v/>
      </c>
    </row>
    <row r="194" spans="1:6">
      <c r="A194" s="677"/>
      <c r="B194" s="678"/>
      <c r="C194" s="808"/>
      <c r="D194" s="834"/>
      <c r="E194" s="620"/>
      <c r="F194" s="636"/>
    </row>
    <row r="195" spans="1:6" ht="158.25" customHeight="1">
      <c r="A195" s="679" t="s">
        <v>1511</v>
      </c>
      <c r="B195" s="633" t="s">
        <v>1512</v>
      </c>
      <c r="C195" s="809"/>
      <c r="D195" s="835"/>
      <c r="E195" s="620">
        <v>1</v>
      </c>
      <c r="F195" s="392"/>
    </row>
    <row r="196" spans="1:6" ht="229.5">
      <c r="A196" s="393"/>
      <c r="B196" s="633" t="s">
        <v>1765</v>
      </c>
      <c r="C196" s="809"/>
      <c r="D196" s="835"/>
      <c r="E196" s="620"/>
      <c r="F196" s="392"/>
    </row>
    <row r="197" spans="1:6">
      <c r="A197" s="615" t="s">
        <v>1501</v>
      </c>
      <c r="B197" s="658" t="s">
        <v>1478</v>
      </c>
      <c r="C197" s="810"/>
      <c r="D197" s="836"/>
      <c r="E197" s="620"/>
      <c r="F197" s="618"/>
    </row>
    <row r="198" spans="1:6">
      <c r="A198" s="393"/>
      <c r="B198" s="632"/>
      <c r="C198" s="809"/>
      <c r="D198" s="835"/>
      <c r="E198" s="620"/>
      <c r="F198" s="392"/>
    </row>
    <row r="199" spans="1:6">
      <c r="A199" s="680"/>
      <c r="B199" s="681" t="s">
        <v>1513</v>
      </c>
      <c r="C199" s="811"/>
      <c r="D199" s="837"/>
      <c r="E199" s="620"/>
      <c r="F199" s="395"/>
    </row>
    <row r="200" spans="1:6">
      <c r="A200" s="680"/>
      <c r="B200" s="682" t="s">
        <v>1514</v>
      </c>
      <c r="C200" s="811" t="s">
        <v>8</v>
      </c>
      <c r="D200" s="837">
        <v>1</v>
      </c>
      <c r="E200" s="620"/>
      <c r="F200" s="395" t="str">
        <f>IF((D200*E200)&gt;0,(D200*E200),"")</f>
        <v/>
      </c>
    </row>
    <row r="201" spans="1:6">
      <c r="A201" s="680"/>
      <c r="B201" s="682"/>
      <c r="C201" s="811"/>
      <c r="D201" s="837"/>
      <c r="E201" s="620"/>
      <c r="F201" s="395"/>
    </row>
    <row r="202" spans="1:6" ht="49.5">
      <c r="A202" s="615" t="s">
        <v>1515</v>
      </c>
      <c r="B202" s="622" t="s">
        <v>1516</v>
      </c>
      <c r="C202" s="810"/>
      <c r="D202" s="836"/>
      <c r="E202" s="620"/>
      <c r="F202" s="617"/>
    </row>
    <row r="203" spans="1:6">
      <c r="A203" s="615"/>
      <c r="B203" s="616" t="s">
        <v>1472</v>
      </c>
      <c r="C203" s="810"/>
      <c r="D203" s="836"/>
      <c r="E203" s="620"/>
      <c r="F203" s="617"/>
    </row>
    <row r="204" spans="1:6">
      <c r="A204" s="615"/>
      <c r="B204" s="616" t="s">
        <v>1517</v>
      </c>
      <c r="C204" s="810" t="s">
        <v>413</v>
      </c>
      <c r="D204" s="836">
        <v>26</v>
      </c>
      <c r="E204" s="620"/>
      <c r="F204" s="395" t="str">
        <f>IF((D204*E204)&gt;0,(D204*E204),"")</f>
        <v/>
      </c>
    </row>
    <row r="205" spans="1:6">
      <c r="A205" s="615"/>
      <c r="B205" s="616" t="s">
        <v>1518</v>
      </c>
      <c r="C205" s="810" t="s">
        <v>413</v>
      </c>
      <c r="D205" s="836">
        <v>20</v>
      </c>
      <c r="E205" s="620"/>
      <c r="F205" s="395" t="str">
        <f>IF((D205*E205)&gt;0,(D205*E205),"")</f>
        <v/>
      </c>
    </row>
    <row r="206" spans="1:6">
      <c r="A206" s="615"/>
      <c r="B206" s="616"/>
      <c r="C206" s="810"/>
      <c r="D206" s="836"/>
      <c r="E206" s="620"/>
      <c r="F206" s="617"/>
    </row>
    <row r="207" spans="1:6" ht="33">
      <c r="A207" s="619" t="s">
        <v>1519</v>
      </c>
      <c r="B207" s="622" t="s">
        <v>1520</v>
      </c>
      <c r="C207" s="812"/>
      <c r="D207" s="838"/>
      <c r="E207" s="620"/>
      <c r="F207" s="683"/>
    </row>
    <row r="208" spans="1:6">
      <c r="A208" s="615" t="s">
        <v>1501</v>
      </c>
      <c r="B208" s="658" t="s">
        <v>1478</v>
      </c>
      <c r="C208" s="810"/>
      <c r="D208" s="836"/>
      <c r="E208" s="620"/>
      <c r="F208" s="618"/>
    </row>
    <row r="209" spans="1:6">
      <c r="A209" s="619"/>
      <c r="B209" s="622" t="s">
        <v>1517</v>
      </c>
      <c r="C209" s="757" t="s">
        <v>315</v>
      </c>
      <c r="D209" s="824">
        <v>14</v>
      </c>
      <c r="E209" s="620"/>
      <c r="F209" s="620" t="str">
        <f>IF((D209*E209)&gt;0,(D209*E209),"")</f>
        <v/>
      </c>
    </row>
    <row r="210" spans="1:6">
      <c r="A210" s="619"/>
      <c r="B210" s="659" t="s">
        <v>1518</v>
      </c>
      <c r="C210" s="757" t="s">
        <v>315</v>
      </c>
      <c r="D210" s="824">
        <v>6</v>
      </c>
      <c r="E210" s="620"/>
      <c r="F210" s="620" t="str">
        <f>IF((D210*E210)&gt;0,(D210*E210),"")</f>
        <v/>
      </c>
    </row>
    <row r="211" spans="1:6">
      <c r="A211" s="615"/>
      <c r="B211" s="616"/>
      <c r="C211" s="810"/>
      <c r="D211" s="836"/>
      <c r="E211" s="620"/>
      <c r="F211" s="617"/>
    </row>
    <row r="212" spans="1:6" ht="66">
      <c r="A212" s="639" t="s">
        <v>1521</v>
      </c>
      <c r="B212" s="640" t="s">
        <v>1522</v>
      </c>
      <c r="C212" s="763"/>
      <c r="D212" s="829"/>
      <c r="E212" s="638"/>
      <c r="F212" s="641"/>
    </row>
    <row r="213" spans="1:6">
      <c r="A213" s="639"/>
      <c r="B213" s="640" t="s">
        <v>339</v>
      </c>
      <c r="C213" s="763"/>
      <c r="D213" s="829"/>
      <c r="E213" s="638"/>
      <c r="F213" s="641"/>
    </row>
    <row r="214" spans="1:6">
      <c r="A214" s="639"/>
      <c r="B214" s="640" t="s">
        <v>1523</v>
      </c>
      <c r="C214" s="763" t="s">
        <v>315</v>
      </c>
      <c r="D214" s="829">
        <v>1</v>
      </c>
      <c r="E214" s="638"/>
      <c r="F214" s="638" t="str">
        <f>IF((D214*E214)&gt;0,(D214*E214),"")</f>
        <v/>
      </c>
    </row>
    <row r="215" spans="1:6">
      <c r="A215" s="639"/>
      <c r="B215" s="660"/>
      <c r="C215" s="763"/>
      <c r="D215" s="829"/>
      <c r="E215" s="638"/>
      <c r="F215" s="638"/>
    </row>
    <row r="216" spans="1:6" ht="49.5">
      <c r="A216" s="639" t="s">
        <v>1524</v>
      </c>
      <c r="B216" s="640" t="s">
        <v>1819</v>
      </c>
      <c r="C216" s="763"/>
      <c r="D216" s="829"/>
      <c r="E216" s="638"/>
      <c r="F216" s="641"/>
    </row>
    <row r="217" spans="1:6">
      <c r="A217" s="639"/>
      <c r="B217" s="660" t="s">
        <v>1439</v>
      </c>
      <c r="C217" s="763"/>
      <c r="D217" s="829"/>
      <c r="E217" s="638"/>
      <c r="F217" s="638"/>
    </row>
    <row r="218" spans="1:6">
      <c r="A218" s="639"/>
      <c r="B218" s="640" t="s">
        <v>1523</v>
      </c>
      <c r="C218" s="763" t="s">
        <v>315</v>
      </c>
      <c r="D218" s="829">
        <v>1</v>
      </c>
      <c r="E218" s="638"/>
      <c r="F218" s="638" t="str">
        <f>IF((D218*E218)&gt;0,(D218*E218),"")</f>
        <v/>
      </c>
    </row>
    <row r="219" spans="1:6">
      <c r="A219" s="639"/>
      <c r="B219" s="640"/>
      <c r="C219" s="763"/>
      <c r="D219" s="829"/>
      <c r="E219" s="638"/>
      <c r="F219" s="638"/>
    </row>
    <row r="220" spans="1:6" ht="49.5">
      <c r="A220" s="639" t="s">
        <v>1525</v>
      </c>
      <c r="B220" s="652" t="s">
        <v>1526</v>
      </c>
      <c r="C220" s="763"/>
      <c r="D220" s="829"/>
      <c r="E220" s="638"/>
      <c r="F220" s="638"/>
    </row>
    <row r="221" spans="1:6">
      <c r="A221" s="639"/>
      <c r="B221" s="684" t="s">
        <v>1527</v>
      </c>
      <c r="C221" s="763" t="s">
        <v>413</v>
      </c>
      <c r="D221" s="829">
        <v>46</v>
      </c>
      <c r="E221" s="638"/>
      <c r="F221" s="638" t="str">
        <f>IF((D221*E221)&gt;0,(D221*E221),"")</f>
        <v/>
      </c>
    </row>
    <row r="222" spans="1:6">
      <c r="A222" s="639"/>
      <c r="B222" s="684" t="s">
        <v>1528</v>
      </c>
      <c r="C222" s="763" t="s">
        <v>8</v>
      </c>
      <c r="D222" s="829">
        <v>2</v>
      </c>
      <c r="E222" s="638"/>
      <c r="F222" s="638" t="str">
        <f>IF((D222*E222)&gt;0,(D222*E222),"")</f>
        <v/>
      </c>
    </row>
    <row r="223" spans="1:6">
      <c r="A223" s="639"/>
      <c r="B223" s="684" t="s">
        <v>1529</v>
      </c>
      <c r="C223" s="763" t="s">
        <v>1012</v>
      </c>
      <c r="D223" s="829">
        <v>1</v>
      </c>
      <c r="E223" s="638"/>
      <c r="F223" s="638" t="str">
        <f>IF((D223*E223)&gt;0,(D223*E223),"")</f>
        <v/>
      </c>
    </row>
    <row r="224" spans="1:6">
      <c r="A224" s="639"/>
      <c r="B224" s="656"/>
      <c r="C224" s="763"/>
      <c r="D224" s="829"/>
      <c r="E224" s="638"/>
      <c r="F224" s="638"/>
    </row>
    <row r="225" spans="1:9" ht="66">
      <c r="A225" s="639" t="s">
        <v>1530</v>
      </c>
      <c r="B225" s="660" t="s">
        <v>1531</v>
      </c>
      <c r="C225" s="763"/>
      <c r="D225" s="829"/>
      <c r="E225" s="638"/>
      <c r="F225" s="638"/>
    </row>
    <row r="226" spans="1:9">
      <c r="A226" s="639"/>
      <c r="B226" s="656" t="s">
        <v>1532</v>
      </c>
      <c r="C226" s="763" t="s">
        <v>413</v>
      </c>
      <c r="D226" s="829">
        <v>46</v>
      </c>
      <c r="E226" s="638"/>
      <c r="F226" s="638" t="str">
        <f>IF((D226*E226)&gt;0,(D226*E226),"")</f>
        <v/>
      </c>
    </row>
    <row r="227" spans="1:9">
      <c r="A227" s="639"/>
      <c r="B227" s="656"/>
      <c r="C227" s="797"/>
      <c r="D227" s="829"/>
      <c r="E227" s="638"/>
      <c r="F227" s="638"/>
    </row>
    <row r="228" spans="1:9" ht="99">
      <c r="A228" s="639" t="s">
        <v>1533</v>
      </c>
      <c r="B228" s="660" t="s">
        <v>1534</v>
      </c>
      <c r="C228" s="763"/>
      <c r="D228" s="829"/>
      <c r="E228" s="638"/>
      <c r="F228" s="638"/>
    </row>
    <row r="229" spans="1:9">
      <c r="A229" s="639"/>
      <c r="B229" s="660" t="s">
        <v>1535</v>
      </c>
      <c r="C229" s="763" t="s">
        <v>306</v>
      </c>
      <c r="D229" s="829">
        <v>1</v>
      </c>
      <c r="E229" s="638"/>
      <c r="F229" s="638" t="str">
        <f>IF((D229*E229)&gt;0,(D229*E229),"")</f>
        <v/>
      </c>
    </row>
    <row r="230" spans="1:9">
      <c r="A230" s="380"/>
      <c r="B230" s="382"/>
      <c r="C230" s="780"/>
      <c r="D230" s="833"/>
      <c r="E230" s="371"/>
      <c r="F230" s="372"/>
    </row>
    <row r="231" spans="1:9" ht="15" customHeight="1">
      <c r="A231" s="462"/>
      <c r="B231" s="942" t="s">
        <v>1536</v>
      </c>
      <c r="C231" s="463"/>
      <c r="D231" s="794"/>
      <c r="E231" s="465" t="s">
        <v>924</v>
      </c>
      <c r="F231" s="466">
        <f>SUM(F192:F210)</f>
        <v>0</v>
      </c>
    </row>
    <row r="232" spans="1:9" ht="15" customHeight="1">
      <c r="A232" s="61"/>
      <c r="B232" s="943"/>
      <c r="C232" s="49"/>
      <c r="E232" s="200" t="s">
        <v>925</v>
      </c>
      <c r="F232" s="239">
        <f>SUM(F214:F229)</f>
        <v>0</v>
      </c>
      <c r="G232" s="199"/>
      <c r="I232" s="200"/>
    </row>
    <row r="233" spans="1:9" s="17" customFormat="1" ht="17.25" thickBot="1">
      <c r="A233" s="456"/>
      <c r="B233" s="944"/>
      <c r="C233" s="457"/>
      <c r="D233" s="795"/>
      <c r="E233" s="458" t="s">
        <v>1838</v>
      </c>
      <c r="F233" s="460">
        <f>SUM(F231:F232)</f>
        <v>0</v>
      </c>
      <c r="G233" s="201"/>
      <c r="I233" s="198"/>
    </row>
    <row r="234" spans="1:9" ht="17.25" thickTop="1">
      <c r="A234" s="380"/>
      <c r="B234" s="388"/>
      <c r="C234" s="780"/>
      <c r="D234" s="833"/>
      <c r="E234" s="374"/>
      <c r="F234" s="374"/>
    </row>
    <row r="235" spans="1:9">
      <c r="A235" s="380"/>
      <c r="B235" s="398"/>
      <c r="C235" s="780"/>
      <c r="D235" s="833"/>
      <c r="E235" s="374"/>
      <c r="F235" s="374"/>
    </row>
    <row r="236" spans="1:9">
      <c r="A236" s="531"/>
      <c r="B236" s="532" t="s">
        <v>1537</v>
      </c>
      <c r="C236" s="813"/>
      <c r="D236" s="839"/>
      <c r="E236" s="533"/>
      <c r="F236" s="533"/>
    </row>
    <row r="237" spans="1:9">
      <c r="A237" s="531"/>
      <c r="B237" s="534"/>
      <c r="C237" s="813"/>
      <c r="D237" s="839"/>
      <c r="E237" s="533"/>
      <c r="F237" s="533"/>
    </row>
    <row r="238" spans="1:9" ht="132">
      <c r="A238" s="685"/>
      <c r="B238" s="686" t="s">
        <v>1662</v>
      </c>
      <c r="C238" s="814"/>
      <c r="D238" s="840"/>
      <c r="E238" s="687"/>
      <c r="F238" s="687"/>
    </row>
    <row r="239" spans="1:9" ht="33">
      <c r="A239" s="685"/>
      <c r="B239" s="686" t="s">
        <v>1538</v>
      </c>
      <c r="C239" s="814"/>
      <c r="D239" s="840"/>
      <c r="E239" s="687"/>
      <c r="F239" s="687"/>
    </row>
    <row r="240" spans="1:9">
      <c r="A240" s="685"/>
      <c r="B240" s="686"/>
      <c r="C240" s="814"/>
      <c r="D240" s="840"/>
      <c r="E240" s="687"/>
      <c r="F240" s="687"/>
    </row>
    <row r="241" spans="1:6" ht="264">
      <c r="A241" s="685" t="s">
        <v>1539</v>
      </c>
      <c r="B241" s="688" t="s">
        <v>1762</v>
      </c>
      <c r="C241" s="814"/>
      <c r="D241" s="840"/>
      <c r="E241" s="687"/>
      <c r="F241" s="687"/>
    </row>
    <row r="242" spans="1:6">
      <c r="A242" s="685" t="s">
        <v>1540</v>
      </c>
      <c r="B242" s="686" t="s">
        <v>1541</v>
      </c>
      <c r="C242" s="814"/>
      <c r="D242" s="840"/>
      <c r="E242" s="687"/>
      <c r="F242" s="687"/>
    </row>
    <row r="243" spans="1:6">
      <c r="A243" s="685"/>
      <c r="B243" s="686"/>
      <c r="C243" s="814" t="s">
        <v>306</v>
      </c>
      <c r="D243" s="840">
        <v>6</v>
      </c>
      <c r="E243" s="638"/>
      <c r="F243" s="687" t="str">
        <f>IF((D243*E243)&gt;0,(D243*E243),"")</f>
        <v/>
      </c>
    </row>
    <row r="244" spans="1:6">
      <c r="A244" s="685"/>
      <c r="B244" s="686"/>
      <c r="C244" s="814"/>
      <c r="D244" s="840"/>
      <c r="E244" s="638"/>
      <c r="F244" s="687" t="str">
        <f>IF((D244*E244)&gt;0,(D244*E244),"")</f>
        <v/>
      </c>
    </row>
    <row r="245" spans="1:6" ht="165">
      <c r="A245" s="685" t="s">
        <v>1542</v>
      </c>
      <c r="B245" s="689" t="s">
        <v>1543</v>
      </c>
      <c r="C245" s="814"/>
      <c r="D245" s="840"/>
      <c r="E245" s="638"/>
      <c r="F245" s="687" t="str">
        <f>IF((D245*E245)&gt;0,(D245*E245),"")</f>
        <v/>
      </c>
    </row>
    <row r="246" spans="1:6">
      <c r="A246" s="685"/>
      <c r="B246" s="686" t="s">
        <v>1541</v>
      </c>
      <c r="C246" s="814"/>
      <c r="D246" s="840"/>
      <c r="E246" s="638"/>
      <c r="F246" s="687" t="str">
        <f>IF((D246*E246)&gt;0,(D246*E246),"")</f>
        <v/>
      </c>
    </row>
    <row r="247" spans="1:6">
      <c r="A247" s="685"/>
      <c r="B247" s="686" t="s">
        <v>1544</v>
      </c>
      <c r="C247" s="814" t="s">
        <v>306</v>
      </c>
      <c r="D247" s="840">
        <v>6</v>
      </c>
      <c r="E247" s="638"/>
      <c r="F247" s="687" t="str">
        <f>IF((D247*E247)&gt;0,(D247*E247),"")</f>
        <v/>
      </c>
    </row>
    <row r="248" spans="1:6">
      <c r="A248" s="685"/>
      <c r="B248" s="686"/>
      <c r="C248" s="814"/>
      <c r="D248" s="840"/>
      <c r="E248" s="638"/>
      <c r="F248" s="687"/>
    </row>
    <row r="249" spans="1:6" ht="148.5">
      <c r="A249" s="685" t="s">
        <v>1545</v>
      </c>
      <c r="B249" s="653" t="s">
        <v>1763</v>
      </c>
      <c r="C249" s="814"/>
      <c r="D249" s="840"/>
      <c r="E249" s="638"/>
      <c r="F249" s="687"/>
    </row>
    <row r="250" spans="1:6">
      <c r="A250" s="685"/>
      <c r="B250" s="653" t="s">
        <v>1541</v>
      </c>
      <c r="C250" s="814"/>
      <c r="D250" s="840"/>
      <c r="E250" s="638"/>
      <c r="F250" s="687"/>
    </row>
    <row r="251" spans="1:6">
      <c r="A251" s="685"/>
      <c r="B251" s="653" t="s">
        <v>1544</v>
      </c>
      <c r="C251" s="814" t="s">
        <v>306</v>
      </c>
      <c r="D251" s="840">
        <v>4</v>
      </c>
      <c r="E251" s="638"/>
      <c r="F251" s="687" t="str">
        <f>IF((D251*E251)&gt;0,(D251*E251),"")</f>
        <v/>
      </c>
    </row>
    <row r="252" spans="1:6">
      <c r="A252" s="685"/>
      <c r="B252" s="686"/>
      <c r="C252" s="814"/>
      <c r="D252" s="840"/>
      <c r="E252" s="638"/>
      <c r="F252" s="687" t="str">
        <f>IF((D252*E252)&gt;0,(D252*E252),"")</f>
        <v/>
      </c>
    </row>
    <row r="253" spans="1:6" ht="198">
      <c r="A253" s="685" t="s">
        <v>1546</v>
      </c>
      <c r="B253" s="688" t="s">
        <v>1547</v>
      </c>
      <c r="C253" s="815"/>
      <c r="D253" s="840"/>
      <c r="E253" s="638"/>
      <c r="F253" s="687" t="str">
        <f t="shared" ref="F253:F260" si="2">IF((D253*E253)&gt;0,(D253*E253),"")</f>
        <v/>
      </c>
    </row>
    <row r="254" spans="1:6">
      <c r="A254" s="690"/>
      <c r="B254" s="691" t="s">
        <v>1541</v>
      </c>
      <c r="C254" s="815"/>
      <c r="D254" s="840"/>
      <c r="E254" s="638"/>
      <c r="F254" s="687" t="str">
        <f t="shared" si="2"/>
        <v/>
      </c>
    </row>
    <row r="255" spans="1:6">
      <c r="A255" s="692"/>
      <c r="B255" s="693"/>
      <c r="C255" s="814" t="s">
        <v>306</v>
      </c>
      <c r="D255" s="840">
        <v>3</v>
      </c>
      <c r="E255" s="638"/>
      <c r="F255" s="687" t="str">
        <f t="shared" si="2"/>
        <v/>
      </c>
    </row>
    <row r="256" spans="1:6">
      <c r="A256" s="685"/>
      <c r="B256" s="686"/>
      <c r="C256" s="814"/>
      <c r="D256" s="840"/>
      <c r="E256" s="638"/>
      <c r="F256" s="687" t="str">
        <f t="shared" si="2"/>
        <v/>
      </c>
    </row>
    <row r="257" spans="1:6" ht="49.5">
      <c r="A257" s="685" t="s">
        <v>1548</v>
      </c>
      <c r="B257" s="694" t="s">
        <v>1549</v>
      </c>
      <c r="C257" s="815"/>
      <c r="D257" s="840"/>
      <c r="E257" s="638"/>
      <c r="F257" s="687" t="str">
        <f t="shared" si="2"/>
        <v/>
      </c>
    </row>
    <row r="258" spans="1:6">
      <c r="A258" s="690"/>
      <c r="B258" s="691" t="s">
        <v>1541</v>
      </c>
      <c r="C258" s="815"/>
      <c r="D258" s="840"/>
      <c r="E258" s="638"/>
      <c r="F258" s="687" t="str">
        <f t="shared" si="2"/>
        <v/>
      </c>
    </row>
    <row r="259" spans="1:6">
      <c r="A259" s="692"/>
      <c r="B259" s="693"/>
      <c r="C259" s="814" t="s">
        <v>306</v>
      </c>
      <c r="D259" s="840">
        <v>2</v>
      </c>
      <c r="E259" s="638"/>
      <c r="F259" s="687" t="str">
        <f t="shared" si="2"/>
        <v/>
      </c>
    </row>
    <row r="260" spans="1:6">
      <c r="A260" s="692"/>
      <c r="B260" s="693"/>
      <c r="C260" s="815"/>
      <c r="D260" s="840"/>
      <c r="E260" s="638"/>
      <c r="F260" s="687" t="str">
        <f t="shared" si="2"/>
        <v/>
      </c>
    </row>
    <row r="261" spans="1:6" ht="122.25" customHeight="1">
      <c r="A261" s="685" t="s">
        <v>1550</v>
      </c>
      <c r="B261" s="694" t="s">
        <v>1551</v>
      </c>
      <c r="C261" s="815"/>
      <c r="D261" s="840"/>
      <c r="E261" s="638"/>
      <c r="F261" s="687"/>
    </row>
    <row r="262" spans="1:6">
      <c r="A262" s="690"/>
      <c r="B262" s="694" t="s">
        <v>1541</v>
      </c>
      <c r="C262" s="815"/>
      <c r="D262" s="840"/>
      <c r="E262" s="638"/>
      <c r="F262" s="687" t="str">
        <f>IF((D262*E262)&gt;0,(D262*E262),"")</f>
        <v/>
      </c>
    </row>
    <row r="263" spans="1:6">
      <c r="A263" s="692"/>
      <c r="B263" s="693"/>
      <c r="C263" s="814" t="s">
        <v>306</v>
      </c>
      <c r="D263" s="840">
        <v>1</v>
      </c>
      <c r="E263" s="638"/>
      <c r="F263" s="687" t="str">
        <f>IF((D263*E263)&gt;0,(D263*E263),"")</f>
        <v/>
      </c>
    </row>
    <row r="264" spans="1:6">
      <c r="A264" s="692"/>
      <c r="B264" s="693"/>
      <c r="C264" s="815"/>
      <c r="D264" s="840"/>
      <c r="E264" s="638"/>
      <c r="F264" s="687"/>
    </row>
    <row r="265" spans="1:6">
      <c r="A265" s="685" t="s">
        <v>1552</v>
      </c>
      <c r="B265" s="686" t="s">
        <v>1553</v>
      </c>
      <c r="C265" s="814"/>
      <c r="D265" s="840"/>
      <c r="E265" s="638"/>
      <c r="F265" s="687" t="str">
        <f>IF((D265*E265)&gt;0,(D265*E265),"")</f>
        <v/>
      </c>
    </row>
    <row r="266" spans="1:6">
      <c r="A266" s="685"/>
      <c r="B266" s="686"/>
      <c r="C266" s="814"/>
      <c r="D266" s="840"/>
      <c r="E266" s="638"/>
      <c r="F266" s="687"/>
    </row>
    <row r="267" spans="1:6">
      <c r="A267" s="685" t="s">
        <v>1540</v>
      </c>
      <c r="B267" s="653" t="s">
        <v>1439</v>
      </c>
      <c r="C267" s="814"/>
      <c r="D267" s="840"/>
      <c r="E267" s="638"/>
      <c r="F267" s="687" t="str">
        <f>IF((D267*E267)&gt;0,(D267*E267),"")</f>
        <v/>
      </c>
    </row>
    <row r="268" spans="1:6">
      <c r="A268" s="685"/>
      <c r="B268" s="686"/>
      <c r="C268" s="814"/>
      <c r="D268" s="840"/>
      <c r="E268" s="638"/>
      <c r="F268" s="687" t="str">
        <f>IF((D268*E268)&gt;0,(D268*E268),"")</f>
        <v/>
      </c>
    </row>
    <row r="269" spans="1:6" ht="49.5">
      <c r="A269" s="685"/>
      <c r="B269" s="695" t="s">
        <v>1554</v>
      </c>
      <c r="C269" s="814" t="s">
        <v>315</v>
      </c>
      <c r="D269" s="840">
        <v>6</v>
      </c>
      <c r="E269" s="638"/>
      <c r="F269" s="687" t="str">
        <f t="shared" ref="F269:F287" si="3">IF((D269*E269)&gt;0,(D269*E269),"")</f>
        <v/>
      </c>
    </row>
    <row r="270" spans="1:6">
      <c r="A270" s="685"/>
      <c r="B270" s="696"/>
      <c r="C270" s="814"/>
      <c r="D270" s="840"/>
      <c r="E270" s="638"/>
      <c r="F270" s="687" t="str">
        <f t="shared" si="3"/>
        <v/>
      </c>
    </row>
    <row r="271" spans="1:6" ht="33">
      <c r="A271" s="685"/>
      <c r="B271" s="696" t="s">
        <v>1555</v>
      </c>
      <c r="C271" s="814" t="s">
        <v>315</v>
      </c>
      <c r="D271" s="840">
        <v>6</v>
      </c>
      <c r="E271" s="638"/>
      <c r="F271" s="687" t="str">
        <f t="shared" si="3"/>
        <v/>
      </c>
    </row>
    <row r="272" spans="1:6">
      <c r="A272" s="685"/>
      <c r="B272" s="686"/>
      <c r="C272" s="814"/>
      <c r="D272" s="840"/>
      <c r="E272" s="638"/>
      <c r="F272" s="687" t="str">
        <f t="shared" si="3"/>
        <v/>
      </c>
    </row>
    <row r="273" spans="1:6" ht="33">
      <c r="A273" s="685"/>
      <c r="B273" s="696" t="s">
        <v>1556</v>
      </c>
      <c r="C273" s="814" t="s">
        <v>315</v>
      </c>
      <c r="D273" s="840">
        <v>6</v>
      </c>
      <c r="E273" s="638"/>
      <c r="F273" s="687" t="str">
        <f t="shared" si="3"/>
        <v/>
      </c>
    </row>
    <row r="274" spans="1:6">
      <c r="A274" s="685"/>
      <c r="B274" s="686"/>
      <c r="C274" s="814"/>
      <c r="D274" s="840"/>
      <c r="E274" s="638"/>
      <c r="F274" s="687" t="str">
        <f t="shared" si="3"/>
        <v/>
      </c>
    </row>
    <row r="275" spans="1:6" ht="33">
      <c r="A275" s="685"/>
      <c r="B275" s="696" t="s">
        <v>1557</v>
      </c>
      <c r="C275" s="814" t="s">
        <v>315</v>
      </c>
      <c r="D275" s="840">
        <v>6</v>
      </c>
      <c r="E275" s="638"/>
      <c r="F275" s="687" t="str">
        <f t="shared" si="3"/>
        <v/>
      </c>
    </row>
    <row r="276" spans="1:6">
      <c r="A276" s="685"/>
      <c r="B276" s="696"/>
      <c r="C276" s="814"/>
      <c r="D276" s="840"/>
      <c r="E276" s="638"/>
      <c r="F276" s="687" t="str">
        <f t="shared" si="3"/>
        <v/>
      </c>
    </row>
    <row r="277" spans="1:6" ht="33">
      <c r="A277" s="685"/>
      <c r="B277" s="696" t="s">
        <v>1558</v>
      </c>
      <c r="C277" s="814" t="s">
        <v>315</v>
      </c>
      <c r="D277" s="840">
        <v>6</v>
      </c>
      <c r="E277" s="638"/>
      <c r="F277" s="687" t="str">
        <f t="shared" si="3"/>
        <v/>
      </c>
    </row>
    <row r="278" spans="1:6">
      <c r="A278" s="685"/>
      <c r="B278" s="696"/>
      <c r="C278" s="814"/>
      <c r="D278" s="840"/>
      <c r="E278" s="638"/>
      <c r="F278" s="687" t="str">
        <f t="shared" si="3"/>
        <v/>
      </c>
    </row>
    <row r="279" spans="1:6" ht="33">
      <c r="A279" s="685"/>
      <c r="B279" s="696" t="s">
        <v>1559</v>
      </c>
      <c r="C279" s="814" t="s">
        <v>315</v>
      </c>
      <c r="D279" s="840">
        <v>6</v>
      </c>
      <c r="E279" s="638"/>
      <c r="F279" s="687" t="str">
        <f t="shared" si="3"/>
        <v/>
      </c>
    </row>
    <row r="280" spans="1:6">
      <c r="A280" s="685"/>
      <c r="B280" s="686"/>
      <c r="C280" s="814"/>
      <c r="D280" s="840"/>
      <c r="E280" s="638"/>
      <c r="F280" s="687" t="str">
        <f t="shared" si="3"/>
        <v/>
      </c>
    </row>
    <row r="281" spans="1:6" ht="66">
      <c r="A281" s="685" t="s">
        <v>1560</v>
      </c>
      <c r="B281" s="689" t="s">
        <v>1561</v>
      </c>
      <c r="C281" s="814"/>
      <c r="D281" s="840"/>
      <c r="E281" s="638"/>
      <c r="F281" s="687" t="str">
        <f>IF((D281*E281)&gt;0,(D281*E281),"")</f>
        <v/>
      </c>
    </row>
    <row r="282" spans="1:6">
      <c r="A282" s="685"/>
      <c r="B282" s="653" t="s">
        <v>1541</v>
      </c>
      <c r="C282" s="814"/>
      <c r="D282" s="840"/>
      <c r="E282" s="638"/>
      <c r="F282" s="687" t="str">
        <f>IF((D282*E282)&gt;0,(D282*E282),"")</f>
        <v/>
      </c>
    </row>
    <row r="283" spans="1:6">
      <c r="A283" s="685"/>
      <c r="B283" s="653" t="s">
        <v>1562</v>
      </c>
      <c r="C283" s="814" t="s">
        <v>306</v>
      </c>
      <c r="D283" s="840">
        <v>1</v>
      </c>
      <c r="E283" s="638"/>
      <c r="F283" s="687" t="str">
        <f>IF((D283*E283)&gt;0,(D283*E283),"")</f>
        <v/>
      </c>
    </row>
    <row r="284" spans="1:6">
      <c r="A284" s="685"/>
      <c r="B284" s="653"/>
      <c r="C284" s="814"/>
      <c r="D284" s="840"/>
      <c r="E284" s="638"/>
      <c r="F284" s="687"/>
    </row>
    <row r="285" spans="1:6" ht="66">
      <c r="A285" s="685" t="s">
        <v>1563</v>
      </c>
      <c r="B285" s="689" t="s">
        <v>1564</v>
      </c>
      <c r="C285" s="814"/>
      <c r="D285" s="840"/>
      <c r="E285" s="638"/>
      <c r="F285" s="687" t="str">
        <f t="shared" si="3"/>
        <v/>
      </c>
    </row>
    <row r="286" spans="1:6">
      <c r="A286" s="685"/>
      <c r="B286" s="653" t="s">
        <v>1541</v>
      </c>
      <c r="C286" s="814"/>
      <c r="D286" s="840"/>
      <c r="E286" s="638"/>
      <c r="F286" s="687" t="str">
        <f t="shared" si="3"/>
        <v/>
      </c>
    </row>
    <row r="287" spans="1:6">
      <c r="A287" s="685"/>
      <c r="B287" s="653" t="s">
        <v>1565</v>
      </c>
      <c r="C287" s="814" t="s">
        <v>306</v>
      </c>
      <c r="D287" s="840">
        <v>3</v>
      </c>
      <c r="E287" s="638"/>
      <c r="F287" s="687" t="str">
        <f t="shared" si="3"/>
        <v/>
      </c>
    </row>
    <row r="288" spans="1:6">
      <c r="A288" s="685"/>
      <c r="B288" s="653"/>
      <c r="C288" s="814"/>
      <c r="D288" s="840"/>
      <c r="E288" s="638"/>
      <c r="F288" s="687"/>
    </row>
    <row r="289" spans="1:6">
      <c r="A289" s="685"/>
      <c r="B289" s="697" t="s">
        <v>1566</v>
      </c>
      <c r="C289" s="814"/>
      <c r="D289" s="840"/>
      <c r="E289" s="638"/>
      <c r="F289" s="687"/>
    </row>
    <row r="290" spans="1:6">
      <c r="A290" s="685"/>
      <c r="B290" s="697"/>
      <c r="C290" s="814"/>
      <c r="D290" s="840"/>
      <c r="E290" s="638"/>
      <c r="F290" s="687"/>
    </row>
    <row r="291" spans="1:6" ht="280.5">
      <c r="A291" s="685" t="s">
        <v>1567</v>
      </c>
      <c r="B291" s="688" t="s">
        <v>1764</v>
      </c>
      <c r="C291" s="814"/>
      <c r="D291" s="840"/>
      <c r="E291" s="638"/>
      <c r="F291" s="687"/>
    </row>
    <row r="292" spans="1:6">
      <c r="A292" s="685" t="s">
        <v>1540</v>
      </c>
      <c r="B292" s="686" t="s">
        <v>1541</v>
      </c>
      <c r="C292" s="814"/>
      <c r="D292" s="840"/>
      <c r="E292" s="638"/>
      <c r="F292" s="687"/>
    </row>
    <row r="293" spans="1:6">
      <c r="A293" s="685"/>
      <c r="B293" s="686"/>
      <c r="C293" s="814" t="s">
        <v>306</v>
      </c>
      <c r="D293" s="840">
        <v>1</v>
      </c>
      <c r="E293" s="638"/>
      <c r="F293" s="687" t="str">
        <f>IF((D293*E293)&gt;0,(D293*E293),"")</f>
        <v/>
      </c>
    </row>
    <row r="294" spans="1:6">
      <c r="A294" s="685"/>
      <c r="B294" s="686"/>
      <c r="C294" s="814"/>
      <c r="D294" s="840"/>
      <c r="E294" s="638"/>
      <c r="F294" s="687" t="str">
        <f>IF((D294*E294)&gt;0,(D294*E294),"")</f>
        <v/>
      </c>
    </row>
    <row r="295" spans="1:6" ht="49.5">
      <c r="A295" s="685" t="s">
        <v>1568</v>
      </c>
      <c r="B295" s="698" t="s">
        <v>1569</v>
      </c>
      <c r="C295" s="816"/>
      <c r="D295" s="841"/>
      <c r="E295" s="638"/>
      <c r="F295" s="687"/>
    </row>
    <row r="296" spans="1:6">
      <c r="A296" s="685"/>
      <c r="B296" s="699" t="s">
        <v>1541</v>
      </c>
      <c r="C296" s="814" t="s">
        <v>306</v>
      </c>
      <c r="D296" s="841">
        <v>1</v>
      </c>
      <c r="E296" s="638"/>
      <c r="F296" s="687" t="str">
        <f>IF((D296*E296)&gt;0,(D296*E296),"")</f>
        <v/>
      </c>
    </row>
    <row r="297" spans="1:6">
      <c r="A297" s="685"/>
      <c r="B297" s="699"/>
      <c r="C297" s="816"/>
      <c r="D297" s="841"/>
      <c r="E297" s="638"/>
      <c r="F297" s="687"/>
    </row>
    <row r="298" spans="1:6" ht="49.5">
      <c r="A298" s="685" t="s">
        <v>1570</v>
      </c>
      <c r="B298" s="698" t="s">
        <v>1571</v>
      </c>
      <c r="C298" s="816"/>
      <c r="D298" s="841"/>
      <c r="E298" s="638"/>
      <c r="F298" s="687"/>
    </row>
    <row r="299" spans="1:6">
      <c r="A299" s="685"/>
      <c r="B299" s="699" t="s">
        <v>1541</v>
      </c>
      <c r="C299" s="814" t="s">
        <v>306</v>
      </c>
      <c r="D299" s="841">
        <v>1</v>
      </c>
      <c r="E299" s="638"/>
      <c r="F299" s="687" t="str">
        <f>IF((D299*E299)&gt;0,(D299*E299),"")</f>
        <v/>
      </c>
    </row>
    <row r="300" spans="1:6">
      <c r="A300" s="685"/>
      <c r="B300" s="686"/>
      <c r="C300" s="814"/>
      <c r="D300" s="840"/>
      <c r="E300" s="638"/>
      <c r="F300" s="687"/>
    </row>
    <row r="301" spans="1:6" ht="198">
      <c r="A301" s="685" t="s">
        <v>1572</v>
      </c>
      <c r="B301" s="689" t="s">
        <v>1573</v>
      </c>
      <c r="C301" s="814"/>
      <c r="D301" s="840"/>
      <c r="E301" s="638"/>
      <c r="F301" s="687" t="str">
        <f>IF((D301*E301)&gt;0,(D301*E301),"")</f>
        <v/>
      </c>
    </row>
    <row r="302" spans="1:6">
      <c r="A302" s="685"/>
      <c r="B302" s="686" t="s">
        <v>1541</v>
      </c>
      <c r="C302" s="814"/>
      <c r="D302" s="840"/>
      <c r="E302" s="638"/>
      <c r="F302" s="687" t="str">
        <f>IF((D302*E302)&gt;0,(D302*E302),"")</f>
        <v/>
      </c>
    </row>
    <row r="303" spans="1:6">
      <c r="A303" s="685"/>
      <c r="B303" s="686" t="s">
        <v>1544</v>
      </c>
      <c r="C303" s="814" t="s">
        <v>306</v>
      </c>
      <c r="D303" s="840">
        <v>1</v>
      </c>
      <c r="E303" s="638"/>
      <c r="F303" s="687" t="str">
        <f>IF((D303*E303)&gt;0,(D303*E303),"")</f>
        <v/>
      </c>
    </row>
    <row r="304" spans="1:6">
      <c r="A304" s="685"/>
      <c r="B304" s="686"/>
      <c r="C304" s="814"/>
      <c r="D304" s="840"/>
      <c r="E304" s="638"/>
      <c r="F304" s="687"/>
    </row>
    <row r="305" spans="1:6">
      <c r="A305" s="685" t="s">
        <v>1574</v>
      </c>
      <c r="B305" s="686" t="s">
        <v>1553</v>
      </c>
      <c r="C305" s="814"/>
      <c r="D305" s="840"/>
      <c r="E305" s="638"/>
      <c r="F305" s="687" t="str">
        <f>IF((D305*E305)&gt;0,(D305*E305),"")</f>
        <v/>
      </c>
    </row>
    <row r="306" spans="1:6">
      <c r="A306" s="685"/>
      <c r="B306" s="686"/>
      <c r="C306" s="814"/>
      <c r="D306" s="840"/>
      <c r="E306" s="638"/>
      <c r="F306" s="687"/>
    </row>
    <row r="307" spans="1:6">
      <c r="A307" s="685" t="s">
        <v>1540</v>
      </c>
      <c r="B307" s="653" t="s">
        <v>1439</v>
      </c>
      <c r="C307" s="814"/>
      <c r="D307" s="840"/>
      <c r="E307" s="638"/>
      <c r="F307" s="687" t="str">
        <f>IF((D307*E307)&gt;0,(D307*E307),"")</f>
        <v/>
      </c>
    </row>
    <row r="308" spans="1:6">
      <c r="A308" s="685"/>
      <c r="B308" s="686"/>
      <c r="C308" s="814"/>
      <c r="D308" s="840"/>
      <c r="E308" s="638"/>
      <c r="F308" s="687" t="str">
        <f>IF((D308*E308)&gt;0,(D308*E308),"")</f>
        <v/>
      </c>
    </row>
    <row r="309" spans="1:6" ht="66">
      <c r="A309" s="685"/>
      <c r="B309" s="695" t="s">
        <v>1575</v>
      </c>
      <c r="C309" s="814" t="s">
        <v>315</v>
      </c>
      <c r="D309" s="840">
        <v>1</v>
      </c>
      <c r="E309" s="638"/>
      <c r="F309" s="687" t="str">
        <f>IF((D309*E309)&gt;0,(D309*E309),"")</f>
        <v/>
      </c>
    </row>
    <row r="310" spans="1:6">
      <c r="A310" s="685"/>
      <c r="B310" s="695"/>
      <c r="C310" s="814"/>
      <c r="D310" s="840"/>
      <c r="E310" s="638"/>
      <c r="F310" s="687"/>
    </row>
    <row r="311" spans="1:6" ht="33">
      <c r="A311" s="685"/>
      <c r="B311" s="695" t="s">
        <v>1576</v>
      </c>
      <c r="C311" s="814" t="s">
        <v>315</v>
      </c>
      <c r="D311" s="840">
        <v>1</v>
      </c>
      <c r="E311" s="638"/>
      <c r="F311" s="687" t="str">
        <f t="shared" ref="F311:F323" si="4">IF((D311*E311)&gt;0,(D311*E311),"")</f>
        <v/>
      </c>
    </row>
    <row r="312" spans="1:6">
      <c r="A312" s="685"/>
      <c r="B312" s="696"/>
      <c r="C312" s="814"/>
      <c r="D312" s="840"/>
      <c r="E312" s="638"/>
      <c r="F312" s="687" t="str">
        <f t="shared" si="4"/>
        <v/>
      </c>
    </row>
    <row r="313" spans="1:6" ht="33">
      <c r="A313" s="685"/>
      <c r="B313" s="696" t="s">
        <v>1577</v>
      </c>
      <c r="C313" s="814" t="s">
        <v>315</v>
      </c>
      <c r="D313" s="840">
        <v>1</v>
      </c>
      <c r="E313" s="638"/>
      <c r="F313" s="687" t="str">
        <f t="shared" si="4"/>
        <v/>
      </c>
    </row>
    <row r="314" spans="1:6">
      <c r="A314" s="685"/>
      <c r="B314" s="686"/>
      <c r="C314" s="814"/>
      <c r="D314" s="840"/>
      <c r="E314" s="638"/>
      <c r="F314" s="687" t="str">
        <f t="shared" si="4"/>
        <v/>
      </c>
    </row>
    <row r="315" spans="1:6" ht="33">
      <c r="A315" s="685"/>
      <c r="B315" s="696" t="s">
        <v>1557</v>
      </c>
      <c r="C315" s="814" t="s">
        <v>315</v>
      </c>
      <c r="D315" s="840">
        <v>1</v>
      </c>
      <c r="E315" s="638"/>
      <c r="F315" s="687" t="str">
        <f t="shared" si="4"/>
        <v/>
      </c>
    </row>
    <row r="316" spans="1:6">
      <c r="A316" s="685"/>
      <c r="B316" s="696"/>
      <c r="C316" s="814"/>
      <c r="D316" s="840"/>
      <c r="E316" s="638"/>
      <c r="F316" s="687" t="str">
        <f t="shared" si="4"/>
        <v/>
      </c>
    </row>
    <row r="317" spans="1:6" ht="33">
      <c r="A317" s="685"/>
      <c r="B317" s="696" t="s">
        <v>1578</v>
      </c>
      <c r="C317" s="814" t="s">
        <v>315</v>
      </c>
      <c r="D317" s="840">
        <v>1</v>
      </c>
      <c r="E317" s="638"/>
      <c r="F317" s="687" t="str">
        <f t="shared" si="4"/>
        <v/>
      </c>
    </row>
    <row r="318" spans="1:6">
      <c r="A318" s="685"/>
      <c r="B318" s="696"/>
      <c r="C318" s="814"/>
      <c r="D318" s="840"/>
      <c r="E318" s="638"/>
      <c r="F318" s="687" t="str">
        <f t="shared" si="4"/>
        <v/>
      </c>
    </row>
    <row r="319" spans="1:6" ht="33">
      <c r="A319" s="685"/>
      <c r="B319" s="696" t="s">
        <v>1579</v>
      </c>
      <c r="C319" s="814" t="s">
        <v>315</v>
      </c>
      <c r="D319" s="840">
        <v>1</v>
      </c>
      <c r="E319" s="638"/>
      <c r="F319" s="687" t="str">
        <f t="shared" si="4"/>
        <v/>
      </c>
    </row>
    <row r="320" spans="1:6">
      <c r="A320" s="685"/>
      <c r="B320" s="686"/>
      <c r="C320" s="814"/>
      <c r="D320" s="840"/>
      <c r="E320" s="638"/>
      <c r="F320" s="687" t="str">
        <f t="shared" si="4"/>
        <v/>
      </c>
    </row>
    <row r="321" spans="1:9" ht="33">
      <c r="A321" s="685" t="s">
        <v>1580</v>
      </c>
      <c r="B321" s="653" t="s">
        <v>1581</v>
      </c>
      <c r="C321" s="814"/>
      <c r="D321" s="840"/>
      <c r="E321" s="638"/>
      <c r="F321" s="687" t="str">
        <f t="shared" si="4"/>
        <v/>
      </c>
    </row>
    <row r="322" spans="1:9">
      <c r="A322" s="685" t="s">
        <v>1540</v>
      </c>
      <c r="B322" s="686" t="s">
        <v>1412</v>
      </c>
      <c r="C322" s="814"/>
      <c r="D322" s="840"/>
      <c r="E322" s="638"/>
      <c r="F322" s="687" t="str">
        <f t="shared" si="4"/>
        <v/>
      </c>
    </row>
    <row r="323" spans="1:9">
      <c r="A323" s="685" t="s">
        <v>1015</v>
      </c>
      <c r="B323" s="653"/>
      <c r="C323" s="814" t="s">
        <v>306</v>
      </c>
      <c r="D323" s="840">
        <v>1</v>
      </c>
      <c r="E323" s="638"/>
      <c r="F323" s="687" t="str">
        <f t="shared" si="4"/>
        <v/>
      </c>
    </row>
    <row r="324" spans="1:9">
      <c r="A324" s="364"/>
      <c r="B324" s="369"/>
      <c r="C324" s="817"/>
      <c r="D324" s="842"/>
      <c r="E324" s="363"/>
      <c r="F324" s="535"/>
    </row>
    <row r="325" spans="1:9" ht="15" customHeight="1">
      <c r="A325" s="462"/>
      <c r="B325" s="942" t="s">
        <v>1582</v>
      </c>
      <c r="C325" s="463"/>
      <c r="D325" s="794"/>
      <c r="E325" s="465" t="s">
        <v>924</v>
      </c>
      <c r="F325" s="491"/>
    </row>
    <row r="326" spans="1:9" ht="15" customHeight="1">
      <c r="A326" s="61"/>
      <c r="B326" s="943"/>
      <c r="C326" s="49"/>
      <c r="E326" s="536" t="s">
        <v>925</v>
      </c>
      <c r="F326" s="537">
        <f>SUM(F243:F324)</f>
        <v>0</v>
      </c>
      <c r="G326" s="199"/>
      <c r="I326" s="200"/>
    </row>
    <row r="327" spans="1:9" s="17" customFormat="1" ht="17.25" thickBot="1">
      <c r="A327" s="456"/>
      <c r="B327" s="944"/>
      <c r="C327" s="457"/>
      <c r="D327" s="795"/>
      <c r="E327" s="458" t="s">
        <v>1838</v>
      </c>
      <c r="F327" s="460">
        <f>SUM(F325:F326)</f>
        <v>0</v>
      </c>
      <c r="G327" s="201"/>
      <c r="I327" s="198"/>
    </row>
    <row r="328" spans="1:9" ht="17.25" thickTop="1">
      <c r="A328" s="402"/>
      <c r="B328" s="403"/>
      <c r="C328" s="792"/>
      <c r="D328" s="843"/>
      <c r="E328" s="401"/>
      <c r="F328" s="404"/>
    </row>
    <row r="329" spans="1:9">
      <c r="A329" s="344"/>
      <c r="B329" s="389"/>
      <c r="C329" s="793"/>
      <c r="D329" s="800"/>
      <c r="E329" s="347"/>
      <c r="F329" s="347"/>
    </row>
    <row r="330" spans="1:9">
      <c r="A330" s="405"/>
      <c r="B330" s="406" t="s">
        <v>1583</v>
      </c>
      <c r="C330" s="818"/>
      <c r="D330" s="844"/>
      <c r="E330" s="64" t="s">
        <v>924</v>
      </c>
      <c r="F330" s="475" t="s">
        <v>925</v>
      </c>
    </row>
    <row r="331" spans="1:9">
      <c r="A331" s="405"/>
      <c r="B331" s="400"/>
      <c r="C331" s="818"/>
      <c r="D331" s="844"/>
      <c r="E331" s="381"/>
      <c r="F331" s="381"/>
    </row>
    <row r="332" spans="1:9">
      <c r="A332" s="405"/>
      <c r="B332" s="400" t="s">
        <v>1584</v>
      </c>
      <c r="C332" s="818"/>
      <c r="D332" s="844"/>
      <c r="E332" s="381">
        <f>F126</f>
        <v>0</v>
      </c>
      <c r="F332" s="476">
        <f>F127</f>
        <v>0</v>
      </c>
    </row>
    <row r="333" spans="1:9">
      <c r="A333" s="405"/>
      <c r="B333" s="400" t="s">
        <v>1585</v>
      </c>
      <c r="C333" s="818"/>
      <c r="D333" s="844"/>
      <c r="E333" s="381">
        <f>F181</f>
        <v>0</v>
      </c>
      <c r="F333" s="476">
        <f>F182</f>
        <v>0</v>
      </c>
    </row>
    <row r="334" spans="1:9">
      <c r="A334" s="405"/>
      <c r="B334" s="400" t="s">
        <v>1586</v>
      </c>
      <c r="C334" s="818"/>
      <c r="D334" s="844"/>
      <c r="E334" s="381">
        <f>F231</f>
        <v>0</v>
      </c>
      <c r="F334" s="476">
        <f>F232</f>
        <v>0</v>
      </c>
    </row>
    <row r="335" spans="1:9">
      <c r="A335" s="405"/>
      <c r="B335" s="400" t="s">
        <v>1537</v>
      </c>
      <c r="C335" s="818"/>
      <c r="D335" s="844"/>
      <c r="E335" s="381">
        <f>F325</f>
        <v>0</v>
      </c>
      <c r="F335" s="476">
        <f>F326</f>
        <v>0</v>
      </c>
    </row>
    <row r="336" spans="1:9">
      <c r="A336" s="405"/>
      <c r="B336" s="400"/>
      <c r="C336" s="818"/>
      <c r="D336" s="844"/>
      <c r="E336" s="381"/>
      <c r="F336" s="381"/>
    </row>
    <row r="337" spans="1:6">
      <c r="A337" s="405"/>
      <c r="B337" s="403" t="s">
        <v>1587</v>
      </c>
      <c r="C337" s="818"/>
      <c r="D337" s="844"/>
      <c r="E337" s="477">
        <f>SUM(E332:E336)</f>
        <v>0</v>
      </c>
      <c r="F337" s="478">
        <f>SUM(F332:F336)</f>
        <v>0</v>
      </c>
    </row>
    <row r="338" spans="1:6">
      <c r="A338" s="344"/>
      <c r="B338" s="349"/>
      <c r="C338" s="793"/>
      <c r="D338" s="800"/>
      <c r="E338" s="347"/>
      <c r="F338" s="347"/>
    </row>
    <row r="339" spans="1:6">
      <c r="A339" s="380"/>
      <c r="B339" s="345" t="s">
        <v>1588</v>
      </c>
      <c r="C339" s="780"/>
      <c r="D339" s="833"/>
      <c r="E339" s="374"/>
      <c r="F339" s="374"/>
    </row>
    <row r="340" spans="1:6">
      <c r="A340" s="380"/>
      <c r="B340" s="385"/>
      <c r="C340" s="780"/>
      <c r="D340" s="833"/>
      <c r="E340" s="374"/>
      <c r="F340" s="374"/>
    </row>
    <row r="341" spans="1:6" ht="99">
      <c r="A341" s="627"/>
      <c r="B341" s="628" t="s">
        <v>1589</v>
      </c>
      <c r="C341" s="801"/>
      <c r="D341" s="823"/>
      <c r="E341" s="620"/>
      <c r="F341" s="630"/>
    </row>
    <row r="342" spans="1:6">
      <c r="A342" s="407"/>
      <c r="B342" s="386"/>
      <c r="C342" s="819"/>
      <c r="D342" s="833"/>
      <c r="E342" s="105"/>
      <c r="F342" s="374"/>
    </row>
    <row r="343" spans="1:6">
      <c r="A343" s="380"/>
      <c r="B343" s="345" t="s">
        <v>1590</v>
      </c>
      <c r="C343" s="819"/>
      <c r="D343" s="833"/>
      <c r="E343" s="105"/>
      <c r="F343" s="371"/>
    </row>
    <row r="344" spans="1:6">
      <c r="A344" s="380"/>
      <c r="B344" s="385"/>
      <c r="C344" s="780"/>
      <c r="D344" s="833"/>
      <c r="E344" s="105"/>
      <c r="F344" s="371"/>
    </row>
    <row r="345" spans="1:6" ht="33">
      <c r="A345" s="627" t="s">
        <v>1591</v>
      </c>
      <c r="B345" s="628" t="s">
        <v>1592</v>
      </c>
      <c r="C345" s="801"/>
      <c r="D345" s="823"/>
      <c r="E345" s="620"/>
      <c r="F345" s="629"/>
    </row>
    <row r="346" spans="1:6">
      <c r="A346" s="649" t="s">
        <v>1540</v>
      </c>
      <c r="B346" s="650" t="s">
        <v>1593</v>
      </c>
      <c r="C346" s="820"/>
      <c r="D346" s="845"/>
      <c r="E346" s="620"/>
      <c r="F346" s="651"/>
    </row>
    <row r="347" spans="1:6">
      <c r="A347" s="627"/>
      <c r="B347" s="628"/>
      <c r="C347" s="801" t="s">
        <v>413</v>
      </c>
      <c r="D347" s="823">
        <v>46</v>
      </c>
      <c r="E347" s="620"/>
      <c r="F347" s="645" t="str">
        <f>IF((D347*E347)&gt;0,(D347*E347),"")</f>
        <v/>
      </c>
    </row>
    <row r="348" spans="1:6">
      <c r="A348" s="627"/>
      <c r="B348" s="628"/>
      <c r="C348" s="801"/>
      <c r="D348" s="823"/>
      <c r="E348" s="620"/>
      <c r="F348" s="629"/>
    </row>
    <row r="349" spans="1:6" ht="49.5">
      <c r="A349" s="627" t="s">
        <v>1594</v>
      </c>
      <c r="B349" s="659" t="s">
        <v>1595</v>
      </c>
      <c r="C349" s="757"/>
      <c r="D349" s="824"/>
      <c r="E349" s="620"/>
      <c r="F349" s="645"/>
    </row>
    <row r="350" spans="1:6">
      <c r="A350" s="649" t="s">
        <v>1540</v>
      </c>
      <c r="B350" s="650" t="s">
        <v>1593</v>
      </c>
      <c r="C350" s="820"/>
      <c r="D350" s="845"/>
      <c r="E350" s="620"/>
      <c r="F350" s="651"/>
    </row>
    <row r="351" spans="1:6">
      <c r="A351" s="643"/>
      <c r="B351" s="659"/>
      <c r="C351" s="160" t="s">
        <v>413</v>
      </c>
      <c r="D351" s="824">
        <v>46</v>
      </c>
      <c r="E351" s="620"/>
      <c r="F351" s="645" t="str">
        <f>IF((D351*E351)&gt;0,(D351*E351),"")</f>
        <v/>
      </c>
    </row>
    <row r="352" spans="1:6">
      <c r="A352" s="627"/>
      <c r="B352" s="700"/>
      <c r="C352" s="801"/>
      <c r="D352" s="823"/>
      <c r="E352" s="620"/>
      <c r="F352" s="645"/>
    </row>
    <row r="353" spans="1:6">
      <c r="A353" s="627" t="s">
        <v>1596</v>
      </c>
      <c r="B353" s="662" t="s">
        <v>1597</v>
      </c>
      <c r="C353" s="757"/>
      <c r="D353" s="824"/>
      <c r="E353" s="620"/>
      <c r="F353" s="645"/>
    </row>
    <row r="354" spans="1:6">
      <c r="A354" s="649" t="s">
        <v>1540</v>
      </c>
      <c r="B354" s="650" t="s">
        <v>339</v>
      </c>
      <c r="C354" s="820"/>
      <c r="D354" s="845"/>
      <c r="E354" s="620"/>
      <c r="F354" s="651"/>
    </row>
    <row r="355" spans="1:6">
      <c r="A355" s="643"/>
      <c r="B355" s="659"/>
      <c r="C355" s="160" t="s">
        <v>8</v>
      </c>
      <c r="D355" s="824">
        <v>4</v>
      </c>
      <c r="E355" s="620"/>
      <c r="F355" s="645" t="str">
        <f>IF((D355*E355)&gt;0,(D355*E355),"")</f>
        <v/>
      </c>
    </row>
    <row r="356" spans="1:6">
      <c r="A356" s="643"/>
      <c r="B356" s="659"/>
      <c r="C356" s="160"/>
      <c r="D356" s="824"/>
      <c r="E356" s="620"/>
      <c r="F356" s="645"/>
    </row>
    <row r="357" spans="1:6" ht="158.25" customHeight="1">
      <c r="A357" s="627" t="s">
        <v>1598</v>
      </c>
      <c r="B357" s="650" t="s">
        <v>1906</v>
      </c>
      <c r="C357" s="801"/>
      <c r="D357" s="823"/>
      <c r="E357" s="620"/>
      <c r="F357" s="630"/>
    </row>
    <row r="358" spans="1:6" ht="18">
      <c r="A358" s="649"/>
      <c r="B358" s="650" t="s">
        <v>1907</v>
      </c>
      <c r="C358" s="804"/>
      <c r="D358" s="828"/>
      <c r="E358" s="620"/>
      <c r="F358" s="651" t="str">
        <f>IF((D358*E358)&gt;0,(D358*E358),"")</f>
        <v/>
      </c>
    </row>
    <row r="359" spans="1:6" ht="18">
      <c r="A359" s="619"/>
      <c r="B359" s="659"/>
      <c r="C359" s="757" t="s">
        <v>1908</v>
      </c>
      <c r="D359" s="824">
        <v>40</v>
      </c>
      <c r="E359" s="620"/>
      <c r="F359" s="645" t="str">
        <f>IF((D359*E359)&gt;0,(D359*E359),"")</f>
        <v/>
      </c>
    </row>
    <row r="360" spans="1:6">
      <c r="A360" s="619"/>
      <c r="B360" s="659"/>
      <c r="C360" s="757"/>
      <c r="D360" s="824"/>
      <c r="E360" s="620"/>
      <c r="F360" s="630"/>
    </row>
    <row r="361" spans="1:6" ht="99">
      <c r="A361" s="627" t="s">
        <v>1599</v>
      </c>
      <c r="B361" s="648" t="s">
        <v>1600</v>
      </c>
      <c r="C361" s="801"/>
      <c r="D361" s="823"/>
      <c r="E361" s="620"/>
      <c r="F361" s="629"/>
    </row>
    <row r="362" spans="1:6" ht="18">
      <c r="A362" s="649"/>
      <c r="B362" s="650" t="s">
        <v>1909</v>
      </c>
      <c r="C362" s="804"/>
      <c r="D362" s="828"/>
      <c r="E362" s="620"/>
      <c r="F362" s="651" t="str">
        <f>IF((D362*E362)&gt;0,(D362*E362),"")</f>
        <v/>
      </c>
    </row>
    <row r="363" spans="1:6" ht="18">
      <c r="A363" s="627"/>
      <c r="B363" s="628"/>
      <c r="C363" s="801" t="s">
        <v>1910</v>
      </c>
      <c r="D363" s="823">
        <v>37</v>
      </c>
      <c r="E363" s="620"/>
      <c r="F363" s="645" t="str">
        <f>IF((D363*E363)&gt;0,(D363*E363),"")</f>
        <v/>
      </c>
    </row>
    <row r="364" spans="1:6">
      <c r="A364" s="627"/>
      <c r="B364" s="628"/>
      <c r="C364" s="801"/>
      <c r="D364" s="823"/>
      <c r="E364" s="620"/>
      <c r="F364" s="629"/>
    </row>
    <row r="365" spans="1:6" ht="132.75" customHeight="1">
      <c r="A365" s="627" t="s">
        <v>1601</v>
      </c>
      <c r="B365" s="648" t="s">
        <v>1602</v>
      </c>
      <c r="C365" s="801"/>
      <c r="D365" s="823"/>
      <c r="E365" s="620"/>
      <c r="F365" s="629"/>
    </row>
    <row r="366" spans="1:6" ht="18">
      <c r="A366" s="649"/>
      <c r="B366" s="650" t="s">
        <v>1907</v>
      </c>
      <c r="C366" s="804"/>
      <c r="D366" s="828"/>
      <c r="E366" s="620"/>
      <c r="F366" s="651" t="str">
        <f>IF((D366*E366)&gt;0,(D366*E366),"")</f>
        <v/>
      </c>
    </row>
    <row r="367" spans="1:6" ht="18">
      <c r="A367" s="627"/>
      <c r="B367" s="628"/>
      <c r="C367" s="757" t="s">
        <v>1908</v>
      </c>
      <c r="D367" s="823">
        <v>6</v>
      </c>
      <c r="E367" s="620"/>
      <c r="F367" s="645" t="str">
        <f>IF((D367*E367)&gt;0,(D367*E367),"")</f>
        <v/>
      </c>
    </row>
    <row r="368" spans="1:6">
      <c r="A368" s="627"/>
      <c r="B368" s="628"/>
      <c r="C368" s="801"/>
      <c r="D368" s="823"/>
      <c r="E368" s="620"/>
      <c r="F368" s="629"/>
    </row>
    <row r="369" spans="1:9" ht="66">
      <c r="A369" s="627" t="s">
        <v>1603</v>
      </c>
      <c r="B369" s="650" t="s">
        <v>1604</v>
      </c>
      <c r="C369" s="801"/>
      <c r="D369" s="823"/>
      <c r="E369" s="620"/>
      <c r="F369" s="629"/>
    </row>
    <row r="370" spans="1:9" ht="18">
      <c r="A370" s="649"/>
      <c r="B370" s="650" t="s">
        <v>1907</v>
      </c>
      <c r="C370" s="804"/>
      <c r="D370" s="828"/>
      <c r="E370" s="620"/>
      <c r="F370" s="651" t="str">
        <f>IF((D370*E370)&gt;0,(D370*E370),"")</f>
        <v/>
      </c>
    </row>
    <row r="371" spans="1:9" ht="18">
      <c r="A371" s="627"/>
      <c r="B371" s="628"/>
      <c r="C371" s="757" t="s">
        <v>1908</v>
      </c>
      <c r="D371" s="823">
        <v>15</v>
      </c>
      <c r="E371" s="620"/>
      <c r="F371" s="645" t="str">
        <f>IF((D371*E371)&gt;0,(D371*E371),"")</f>
        <v/>
      </c>
    </row>
    <row r="372" spans="1:9">
      <c r="A372" s="627"/>
      <c r="B372" s="628"/>
      <c r="C372" s="801"/>
      <c r="D372" s="823"/>
      <c r="E372" s="620"/>
      <c r="F372" s="629"/>
    </row>
    <row r="373" spans="1:9" ht="68.25">
      <c r="A373" s="627" t="s">
        <v>1605</v>
      </c>
      <c r="B373" s="648" t="s">
        <v>1911</v>
      </c>
      <c r="C373" s="801"/>
      <c r="D373" s="823"/>
      <c r="E373" s="620"/>
      <c r="F373" s="629"/>
    </row>
    <row r="374" spans="1:9" ht="18">
      <c r="A374" s="649"/>
      <c r="B374" s="650" t="s">
        <v>1907</v>
      </c>
      <c r="C374" s="804"/>
      <c r="D374" s="828"/>
      <c r="E374" s="620"/>
      <c r="F374" s="651" t="str">
        <f>IF((D374*E374)&gt;0,(D374*E374),"")</f>
        <v/>
      </c>
    </row>
    <row r="375" spans="1:9" ht="18">
      <c r="A375" s="627"/>
      <c r="B375" s="628"/>
      <c r="C375" s="757" t="s">
        <v>1908</v>
      </c>
      <c r="D375" s="823">
        <v>19</v>
      </c>
      <c r="E375" s="620"/>
      <c r="F375" s="645" t="str">
        <f>IF((D375*E375)&gt;0,(D375*E375),"")</f>
        <v/>
      </c>
    </row>
    <row r="376" spans="1:9">
      <c r="A376" s="627"/>
      <c r="B376" s="628"/>
      <c r="C376" s="801"/>
      <c r="D376" s="823"/>
      <c r="E376" s="620"/>
      <c r="F376" s="629"/>
    </row>
    <row r="377" spans="1:9" ht="82.5">
      <c r="A377" s="627" t="s">
        <v>1606</v>
      </c>
      <c r="B377" s="701" t="s">
        <v>1607</v>
      </c>
      <c r="C377" s="757"/>
      <c r="D377" s="824"/>
      <c r="E377" s="620"/>
      <c r="F377" s="629"/>
    </row>
    <row r="378" spans="1:9" ht="18">
      <c r="A378" s="649"/>
      <c r="B378" s="650" t="s">
        <v>1907</v>
      </c>
      <c r="C378" s="804"/>
      <c r="D378" s="828"/>
      <c r="E378" s="620"/>
      <c r="F378" s="651" t="str">
        <f>IF((D378*E378)&gt;0,(D378*E378),"")</f>
        <v/>
      </c>
    </row>
    <row r="379" spans="1:9" ht="18">
      <c r="A379" s="619"/>
      <c r="B379" s="622"/>
      <c r="C379" s="757" t="s">
        <v>1908</v>
      </c>
      <c r="D379" s="824">
        <v>21</v>
      </c>
      <c r="E379" s="620"/>
      <c r="F379" s="645" t="str">
        <f>IF((D379*E379)&gt;0,(D379*E379),"")</f>
        <v/>
      </c>
    </row>
    <row r="380" spans="1:9">
      <c r="A380" s="380"/>
      <c r="B380" s="385"/>
      <c r="C380" s="780"/>
      <c r="D380" s="798"/>
      <c r="E380" s="371"/>
      <c r="F380" s="371"/>
    </row>
    <row r="381" spans="1:9" ht="15" customHeight="1">
      <c r="A381" s="462"/>
      <c r="B381" s="942" t="s">
        <v>1608</v>
      </c>
      <c r="C381" s="463"/>
      <c r="D381" s="794"/>
      <c r="E381" s="465" t="s">
        <v>924</v>
      </c>
      <c r="F381" s="466">
        <f>SUM(F347:F379)</f>
        <v>0</v>
      </c>
    </row>
    <row r="382" spans="1:9" ht="15" customHeight="1">
      <c r="A382" s="61"/>
      <c r="B382" s="943"/>
      <c r="C382" s="49"/>
      <c r="E382" s="200" t="s">
        <v>925</v>
      </c>
      <c r="F382" s="239">
        <v>0</v>
      </c>
      <c r="G382" s="199"/>
      <c r="I382" s="200"/>
    </row>
    <row r="383" spans="1:9" s="17" customFormat="1" ht="17.25" thickBot="1">
      <c r="A383" s="456"/>
      <c r="B383" s="944"/>
      <c r="C383" s="457"/>
      <c r="D383" s="795"/>
      <c r="E383" s="458" t="s">
        <v>1838</v>
      </c>
      <c r="F383" s="460">
        <f>SUM(F381:F382)</f>
        <v>0</v>
      </c>
      <c r="G383" s="201"/>
      <c r="I383" s="198"/>
    </row>
    <row r="384" spans="1:9" ht="17.25" thickTop="1">
      <c r="A384" s="380"/>
      <c r="B384" s="385"/>
      <c r="C384" s="780"/>
      <c r="D384" s="833"/>
      <c r="E384" s="371"/>
      <c r="F384" s="371"/>
    </row>
    <row r="385" spans="1:6">
      <c r="A385" s="380"/>
      <c r="B385" s="385"/>
      <c r="C385" s="819"/>
      <c r="D385" s="833"/>
      <c r="E385" s="371"/>
      <c r="F385" s="371"/>
    </row>
    <row r="386" spans="1:6">
      <c r="A386" s="380"/>
      <c r="B386" s="345" t="s">
        <v>1620</v>
      </c>
      <c r="C386" s="780"/>
      <c r="D386" s="833"/>
      <c r="E386" s="374"/>
      <c r="F386" s="374"/>
    </row>
    <row r="387" spans="1:6">
      <c r="A387" s="380"/>
      <c r="B387" s="385"/>
      <c r="C387" s="780"/>
      <c r="D387" s="833"/>
      <c r="E387" s="374"/>
      <c r="F387" s="374"/>
    </row>
    <row r="388" spans="1:6" ht="25.5">
      <c r="A388" s="397" t="s">
        <v>1609</v>
      </c>
      <c r="B388" s="367" t="s">
        <v>1610</v>
      </c>
      <c r="C388" s="408"/>
      <c r="D388" s="846"/>
      <c r="E388" s="372"/>
      <c r="F388" s="360"/>
    </row>
    <row r="389" spans="1:6" ht="120">
      <c r="A389" s="394"/>
      <c r="B389" s="268" t="s">
        <v>1611</v>
      </c>
      <c r="C389" s="408"/>
      <c r="D389" s="846"/>
      <c r="E389" s="105"/>
      <c r="F389" s="360"/>
    </row>
    <row r="390" spans="1:6">
      <c r="A390" s="394"/>
      <c r="B390" s="273" t="s">
        <v>339</v>
      </c>
      <c r="C390" s="408"/>
      <c r="D390" s="846"/>
      <c r="E390" s="105"/>
      <c r="F390" s="360"/>
    </row>
    <row r="391" spans="1:6">
      <c r="A391" s="394"/>
      <c r="B391" s="273"/>
      <c r="C391" s="264" t="s">
        <v>8</v>
      </c>
      <c r="D391" s="846">
        <v>1</v>
      </c>
      <c r="E391" s="105"/>
      <c r="F391" s="372" t="str">
        <f>IF((D391*E391)&gt;0,(D391*E391),"")</f>
        <v/>
      </c>
    </row>
    <row r="392" spans="1:6">
      <c r="A392" s="394"/>
      <c r="B392" s="273"/>
      <c r="C392" s="264"/>
      <c r="D392" s="846"/>
      <c r="E392" s="105"/>
      <c r="F392" s="360"/>
    </row>
    <row r="393" spans="1:6" ht="165">
      <c r="A393" s="397" t="s">
        <v>1612</v>
      </c>
      <c r="B393" s="370" t="s">
        <v>1645</v>
      </c>
      <c r="C393" s="780"/>
      <c r="D393" s="833"/>
      <c r="E393" s="105"/>
      <c r="F393" s="372"/>
    </row>
    <row r="394" spans="1:6">
      <c r="A394" s="380"/>
      <c r="B394" s="385" t="s">
        <v>1613</v>
      </c>
      <c r="C394" s="780"/>
      <c r="D394" s="833"/>
      <c r="E394" s="105"/>
      <c r="F394" s="374"/>
    </row>
    <row r="395" spans="1:6">
      <c r="A395" s="380"/>
      <c r="B395" s="352" t="s">
        <v>1614</v>
      </c>
      <c r="C395" s="779" t="s">
        <v>306</v>
      </c>
      <c r="D395" s="833">
        <v>1</v>
      </c>
      <c r="E395" s="105"/>
      <c r="F395" s="372" t="str">
        <f>IF((D395*E395)&gt;0,(D395*E395),"")</f>
        <v/>
      </c>
    </row>
    <row r="396" spans="1:6">
      <c r="A396" s="380"/>
      <c r="B396" s="385"/>
      <c r="C396" s="779"/>
      <c r="D396" s="833"/>
      <c r="E396" s="105"/>
      <c r="F396" s="372"/>
    </row>
    <row r="397" spans="1:6" ht="38.25">
      <c r="A397" s="397" t="s">
        <v>1615</v>
      </c>
      <c r="B397" s="385" t="s">
        <v>1616</v>
      </c>
      <c r="C397" s="780"/>
      <c r="D397" s="833"/>
      <c r="E397" s="105"/>
      <c r="F397" s="372"/>
    </row>
    <row r="398" spans="1:6">
      <c r="A398" s="380"/>
      <c r="B398" s="385" t="s">
        <v>1617</v>
      </c>
      <c r="C398" s="780"/>
      <c r="D398" s="833"/>
      <c r="E398" s="105"/>
      <c r="F398" s="374"/>
    </row>
    <row r="399" spans="1:6">
      <c r="A399" s="380"/>
      <c r="B399" s="385"/>
      <c r="C399" s="779" t="s">
        <v>306</v>
      </c>
      <c r="D399" s="833">
        <v>1</v>
      </c>
      <c r="E399" s="105"/>
      <c r="F399" s="372" t="str">
        <f>IF((D399*E399)&gt;0,(D399*E399),"")</f>
        <v/>
      </c>
    </row>
    <row r="400" spans="1:6">
      <c r="A400" s="380"/>
      <c r="B400" s="385"/>
      <c r="C400" s="779"/>
      <c r="D400" s="833"/>
      <c r="E400" s="371"/>
      <c r="F400" s="372"/>
    </row>
    <row r="401" spans="1:9" ht="25.5">
      <c r="A401" s="380"/>
      <c r="B401" s="345" t="s">
        <v>1618</v>
      </c>
      <c r="C401" s="780"/>
      <c r="D401" s="833"/>
      <c r="E401" s="371"/>
      <c r="F401" s="383" t="str">
        <f>IF(SUM(F390:F399)&gt;0,SUM(F390:F399),"")</f>
        <v/>
      </c>
    </row>
    <row r="402" spans="1:9" ht="15" customHeight="1">
      <c r="A402" s="462"/>
      <c r="B402" s="942" t="s">
        <v>1842</v>
      </c>
      <c r="C402" s="463"/>
      <c r="D402" s="794"/>
      <c r="E402" s="465" t="s">
        <v>924</v>
      </c>
      <c r="F402" s="466">
        <f>SUM(F390:F399)</f>
        <v>0</v>
      </c>
    </row>
    <row r="403" spans="1:9" ht="15" customHeight="1">
      <c r="A403" s="61"/>
      <c r="B403" s="943"/>
      <c r="C403" s="49"/>
      <c r="E403" s="200" t="s">
        <v>925</v>
      </c>
      <c r="F403" s="239">
        <v>0</v>
      </c>
      <c r="G403" s="199"/>
      <c r="I403" s="200"/>
    </row>
    <row r="404" spans="1:9" s="17" customFormat="1" ht="17.25" thickBot="1">
      <c r="A404" s="456"/>
      <c r="B404" s="944"/>
      <c r="C404" s="457"/>
      <c r="D404" s="795"/>
      <c r="E404" s="458" t="s">
        <v>1838</v>
      </c>
      <c r="F404" s="460">
        <f>SUM(F402:F403)</f>
        <v>0</v>
      </c>
      <c r="G404" s="201"/>
      <c r="I404" s="198"/>
    </row>
    <row r="405" spans="1:9" ht="17.25" thickTop="1">
      <c r="A405" s="380"/>
      <c r="B405" s="385"/>
      <c r="C405" s="780"/>
      <c r="D405" s="833"/>
      <c r="E405" s="371"/>
      <c r="F405" s="371"/>
    </row>
    <row r="406" spans="1:9">
      <c r="A406" s="380"/>
      <c r="B406" s="385"/>
      <c r="C406" s="780"/>
      <c r="D406" s="833"/>
      <c r="E406" s="371"/>
      <c r="F406" s="371"/>
    </row>
    <row r="407" spans="1:9">
      <c r="A407" s="384"/>
      <c r="B407" s="409" t="s">
        <v>1619</v>
      </c>
      <c r="C407" s="780"/>
      <c r="D407" s="833"/>
      <c r="E407" s="64" t="s">
        <v>924</v>
      </c>
      <c r="F407" s="475" t="s">
        <v>925</v>
      </c>
    </row>
    <row r="408" spans="1:9">
      <c r="A408" s="384"/>
      <c r="B408" s="385"/>
      <c r="C408" s="780"/>
      <c r="D408" s="833"/>
      <c r="E408" s="371"/>
      <c r="F408" s="371"/>
    </row>
    <row r="409" spans="1:9">
      <c r="A409" s="380"/>
      <c r="B409" s="385" t="s">
        <v>1590</v>
      </c>
      <c r="C409" s="780"/>
      <c r="D409" s="833"/>
      <c r="E409" s="371">
        <f>F381</f>
        <v>0</v>
      </c>
      <c r="F409" s="480">
        <f>F382</f>
        <v>0</v>
      </c>
    </row>
    <row r="410" spans="1:9">
      <c r="A410" s="380"/>
      <c r="B410" s="385" t="s">
        <v>1620</v>
      </c>
      <c r="C410" s="780"/>
      <c r="D410" s="833"/>
      <c r="E410" s="371">
        <f>F402</f>
        <v>0</v>
      </c>
      <c r="F410" s="480">
        <f>F403</f>
        <v>0</v>
      </c>
    </row>
    <row r="411" spans="1:9">
      <c r="A411" s="380"/>
      <c r="B411" s="398"/>
      <c r="C411" s="780"/>
      <c r="D411" s="833"/>
      <c r="E411" s="371"/>
      <c r="F411" s="480"/>
    </row>
    <row r="412" spans="1:9">
      <c r="A412" s="384"/>
      <c r="B412" s="388" t="s">
        <v>1621</v>
      </c>
      <c r="C412" s="780"/>
      <c r="D412" s="833"/>
      <c r="E412" s="479">
        <f>SUM(E409:E411)</f>
        <v>0</v>
      </c>
      <c r="F412" s="481">
        <f>SUM(F409:F411)</f>
        <v>0</v>
      </c>
    </row>
    <row r="413" spans="1:9">
      <c r="A413" s="354"/>
      <c r="B413" s="410"/>
      <c r="C413" s="780"/>
      <c r="D413" s="833"/>
      <c r="E413" s="374"/>
      <c r="F413" s="482"/>
    </row>
    <row r="414" spans="1:9">
      <c r="A414" s="354"/>
      <c r="B414" s="410"/>
      <c r="C414" s="780"/>
      <c r="D414" s="833"/>
      <c r="E414" s="374"/>
      <c r="F414" s="482"/>
    </row>
    <row r="415" spans="1:9">
      <c r="A415" s="354"/>
      <c r="B415" s="411"/>
      <c r="C415" s="779"/>
      <c r="D415" s="798"/>
      <c r="E415" s="351"/>
      <c r="F415" s="483"/>
    </row>
    <row r="416" spans="1:9">
      <c r="A416" s="366"/>
      <c r="B416" s="412" t="s">
        <v>1622</v>
      </c>
      <c r="C416" s="817"/>
      <c r="D416" s="842"/>
      <c r="E416" s="363"/>
      <c r="F416" s="476"/>
    </row>
    <row r="417" spans="1:6">
      <c r="A417" s="364"/>
      <c r="B417" s="365"/>
      <c r="C417" s="817"/>
      <c r="D417" s="842"/>
      <c r="E417" s="64" t="s">
        <v>924</v>
      </c>
      <c r="F417" s="475" t="s">
        <v>925</v>
      </c>
    </row>
    <row r="418" spans="1:6">
      <c r="A418" s="364"/>
      <c r="B418" s="399" t="s">
        <v>1417</v>
      </c>
      <c r="C418" s="817"/>
      <c r="D418" s="842"/>
      <c r="E418" s="363">
        <f>E337</f>
        <v>0</v>
      </c>
      <c r="F418" s="476">
        <f>F337</f>
        <v>0</v>
      </c>
    </row>
    <row r="419" spans="1:6">
      <c r="A419" s="364"/>
      <c r="B419" s="365"/>
      <c r="C419" s="817"/>
      <c r="D419" s="842"/>
      <c r="E419" s="363"/>
      <c r="F419" s="476"/>
    </row>
    <row r="420" spans="1:6">
      <c r="A420" s="364"/>
      <c r="B420" s="399" t="s">
        <v>1623</v>
      </c>
      <c r="C420" s="817"/>
      <c r="D420" s="842"/>
      <c r="E420" s="363">
        <f>E412</f>
        <v>0</v>
      </c>
      <c r="F420" s="476">
        <f>F412</f>
        <v>0</v>
      </c>
    </row>
    <row r="421" spans="1:6">
      <c r="A421" s="364"/>
      <c r="B421" s="399"/>
      <c r="C421" s="817"/>
      <c r="D421" s="847"/>
      <c r="E421" s="363"/>
      <c r="F421" s="476"/>
    </row>
    <row r="422" spans="1:6">
      <c r="A422" s="405"/>
      <c r="B422" s="413" t="s">
        <v>1624</v>
      </c>
      <c r="C422" s="818"/>
      <c r="D422" s="848"/>
      <c r="E422" s="477">
        <f>SUM(E418:E421)</f>
        <v>0</v>
      </c>
      <c r="F422" s="478">
        <f>SUM(F418:F420)</f>
        <v>0</v>
      </c>
    </row>
    <row r="423" spans="1:6">
      <c r="A423" s="250"/>
      <c r="B423" s="396"/>
      <c r="C423" s="780"/>
      <c r="D423" s="833"/>
      <c r="E423" s="374"/>
      <c r="F423" s="480"/>
    </row>
    <row r="424" spans="1:6">
      <c r="A424" s="250"/>
      <c r="B424" s="396"/>
      <c r="C424" s="780"/>
      <c r="D424" s="833"/>
      <c r="E424" s="374"/>
      <c r="F424" s="480"/>
    </row>
    <row r="425" spans="1:6">
      <c r="A425" s="354"/>
      <c r="B425" s="421" t="s">
        <v>1625</v>
      </c>
      <c r="C425" s="780"/>
      <c r="D425" s="833"/>
      <c r="E425" s="374"/>
      <c r="F425" s="480"/>
    </row>
    <row r="426" spans="1:6">
      <c r="A426" s="354"/>
      <c r="B426" s="396"/>
      <c r="C426" s="780"/>
      <c r="D426" s="833"/>
      <c r="E426" s="374"/>
      <c r="F426" s="480"/>
    </row>
    <row r="427" spans="1:6">
      <c r="A427" s="250"/>
      <c r="B427" s="422" t="s">
        <v>1399</v>
      </c>
      <c r="C427" s="780"/>
      <c r="D427" s="833"/>
      <c r="E427" s="372">
        <f>F39</f>
        <v>0</v>
      </c>
      <c r="F427" s="480">
        <f>F40</f>
        <v>0</v>
      </c>
    </row>
    <row r="428" spans="1:6">
      <c r="A428" s="250"/>
      <c r="B428" s="382"/>
      <c r="C428" s="780"/>
      <c r="D428" s="833"/>
      <c r="E428" s="372"/>
      <c r="F428" s="484"/>
    </row>
    <row r="429" spans="1:6">
      <c r="A429" s="250"/>
      <c r="B429" s="422" t="s">
        <v>1626</v>
      </c>
      <c r="C429" s="780"/>
      <c r="D429" s="833"/>
      <c r="E429" s="372">
        <f>E422</f>
        <v>0</v>
      </c>
      <c r="F429" s="480">
        <f>F422</f>
        <v>0</v>
      </c>
    </row>
    <row r="430" spans="1:6">
      <c r="A430" s="423"/>
      <c r="B430" s="424"/>
      <c r="C430" s="821"/>
      <c r="D430" s="849"/>
      <c r="E430" s="425"/>
      <c r="F430" s="485"/>
    </row>
    <row r="431" spans="1:6">
      <c r="A431" s="354"/>
      <c r="B431" s="414" t="s">
        <v>1627</v>
      </c>
      <c r="C431" s="786"/>
      <c r="D431" s="798"/>
      <c r="E431" s="487">
        <f>SUM(E427:E429)</f>
        <v>0</v>
      </c>
      <c r="F431" s="478">
        <f>SUM(F427:F429)</f>
        <v>0</v>
      </c>
    </row>
    <row r="432" spans="1:6">
      <c r="A432" s="402"/>
      <c r="B432" s="416"/>
      <c r="C432" s="792"/>
      <c r="D432" s="799"/>
      <c r="E432" s="401"/>
      <c r="F432" s="476"/>
    </row>
    <row r="433" spans="1:6">
      <c r="A433" s="402"/>
      <c r="B433" s="414" t="s">
        <v>1628</v>
      </c>
      <c r="C433" s="792"/>
      <c r="D433" s="799"/>
      <c r="E433" s="363">
        <f>E431*0.25</f>
        <v>0</v>
      </c>
      <c r="F433" s="486">
        <f>F431*0.25</f>
        <v>0</v>
      </c>
    </row>
    <row r="434" spans="1:6">
      <c r="A434" s="354"/>
      <c r="B434" s="419"/>
      <c r="C434" s="786"/>
      <c r="D434" s="798"/>
      <c r="E434" s="368"/>
      <c r="F434" s="476"/>
    </row>
    <row r="435" spans="1:6">
      <c r="A435" s="359"/>
      <c r="B435" s="414" t="s">
        <v>1629</v>
      </c>
      <c r="C435" s="793"/>
      <c r="D435" s="800"/>
      <c r="E435" s="488">
        <f>SUM(E431:E433)</f>
        <v>0</v>
      </c>
      <c r="F435" s="489">
        <f>SUM(F431:F433)</f>
        <v>0</v>
      </c>
    </row>
    <row r="436" spans="1:6">
      <c r="A436" s="354"/>
      <c r="B436" s="419"/>
      <c r="C436" s="786"/>
      <c r="D436" s="798"/>
      <c r="E436" s="372"/>
      <c r="F436" s="374"/>
    </row>
    <row r="437" spans="1:6">
      <c r="A437" s="354"/>
      <c r="B437" s="419"/>
      <c r="C437" s="786"/>
      <c r="D437" s="798"/>
      <c r="E437" s="372"/>
      <c r="F437" s="374"/>
    </row>
    <row r="438" spans="1:6">
      <c r="A438" s="354"/>
      <c r="B438" s="84" t="s">
        <v>1839</v>
      </c>
      <c r="C438" s="786"/>
      <c r="D438" s="798"/>
      <c r="E438" s="946">
        <f>E435+F435</f>
        <v>0</v>
      </c>
      <c r="F438" s="946"/>
    </row>
    <row r="439" spans="1:6">
      <c r="A439" s="354"/>
      <c r="B439" s="419"/>
      <c r="C439" s="786"/>
      <c r="D439" s="798"/>
      <c r="E439" s="372"/>
      <c r="F439" s="374"/>
    </row>
    <row r="440" spans="1:6">
      <c r="A440" s="359"/>
      <c r="B440" s="362"/>
      <c r="C440" s="803"/>
      <c r="D440" s="826"/>
      <c r="E440" s="348"/>
      <c r="F440" s="348"/>
    </row>
    <row r="441" spans="1:6">
      <c r="A441" s="359"/>
      <c r="B441" s="420"/>
      <c r="C441" s="803"/>
      <c r="D441" s="826"/>
      <c r="E441" s="347"/>
      <c r="F441" s="347"/>
    </row>
    <row r="442" spans="1:6">
      <c r="A442" s="359"/>
      <c r="B442" s="420"/>
      <c r="C442" s="793"/>
      <c r="D442" s="800"/>
      <c r="E442" s="347"/>
      <c r="F442" s="347"/>
    </row>
    <row r="443" spans="1:6">
      <c r="A443" s="359"/>
      <c r="B443" s="387"/>
      <c r="C443" s="793"/>
      <c r="D443" s="800"/>
      <c r="E443" s="347"/>
      <c r="F443" s="347"/>
    </row>
    <row r="444" spans="1:6">
      <c r="A444" s="344"/>
      <c r="B444" s="349"/>
      <c r="C444" s="793"/>
      <c r="D444" s="800"/>
      <c r="E444" s="348"/>
      <c r="F444" s="348"/>
    </row>
    <row r="445" spans="1:6">
      <c r="A445" s="24"/>
      <c r="B445" s="16"/>
      <c r="C445" s="822"/>
      <c r="D445" s="822"/>
      <c r="E445" s="16"/>
      <c r="F445" s="20"/>
    </row>
    <row r="446" spans="1:6">
      <c r="A446" s="25"/>
      <c r="B446" s="17"/>
      <c r="C446" s="94"/>
      <c r="D446" s="94"/>
      <c r="E446" s="17"/>
      <c r="F446" s="21"/>
    </row>
    <row r="447" spans="1:6">
      <c r="A447" s="25"/>
      <c r="B447" s="17"/>
      <c r="C447" s="94"/>
      <c r="D447" s="94"/>
      <c r="E447" s="17"/>
      <c r="F447" s="21"/>
    </row>
    <row r="448" spans="1:6">
      <c r="A448" s="25"/>
      <c r="B448" s="17"/>
      <c r="C448" s="94"/>
      <c r="D448" s="94"/>
      <c r="E448" s="17"/>
      <c r="F448" s="21"/>
    </row>
    <row r="449" spans="1:6">
      <c r="A449" s="25"/>
      <c r="B449" s="17"/>
      <c r="C449" s="94"/>
      <c r="D449" s="94"/>
      <c r="E449" s="17"/>
      <c r="F449" s="21"/>
    </row>
    <row r="450" spans="1:6">
      <c r="A450" s="25"/>
      <c r="B450" s="17"/>
      <c r="C450" s="94"/>
      <c r="D450" s="94"/>
      <c r="E450" s="17"/>
      <c r="F450" s="21"/>
    </row>
    <row r="451" spans="1:6">
      <c r="A451" s="25"/>
      <c r="B451" s="17"/>
      <c r="C451" s="94"/>
      <c r="D451" s="94"/>
      <c r="E451" s="17"/>
      <c r="F451" s="21"/>
    </row>
    <row r="452" spans="1:6">
      <c r="A452" s="25"/>
      <c r="B452" s="17"/>
      <c r="C452" s="94"/>
      <c r="D452" s="94"/>
      <c r="E452" s="17"/>
      <c r="F452" s="21"/>
    </row>
  </sheetData>
  <mergeCells count="8">
    <mergeCell ref="B402:B404"/>
    <mergeCell ref="E438:F438"/>
    <mergeCell ref="B39:B41"/>
    <mergeCell ref="B126:B128"/>
    <mergeCell ref="B181:B183"/>
    <mergeCell ref="B231:B233"/>
    <mergeCell ref="B325:B327"/>
    <mergeCell ref="B381:B383"/>
  </mergeCells>
  <pageMargins left="0.9055118110236221" right="0.51181102362204722" top="0.35433070866141736" bottom="0.35433070866141736" header="0.31496062992125984" footer="0.31496062992125984"/>
  <pageSetup paperSize="9" scale="87" fitToHeight="0" orientation="portrait" r:id="rId1"/>
  <headerFooter>
    <oddFooter>Stranica &amp;P od &amp;N</oddFooter>
  </headerFooter>
  <rowBreaks count="5" manualBreakCount="5">
    <brk id="35" max="5" man="1"/>
    <brk id="64" max="5" man="1"/>
    <brk id="215" max="5" man="1"/>
    <brk id="288" max="5" man="1"/>
    <brk id="413"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7"/>
  <sheetViews>
    <sheetView view="pageBreakPreview" zoomScale="140" zoomScaleNormal="91" zoomScaleSheetLayoutView="140" workbookViewId="0">
      <selection activeCell="B128" sqref="B128"/>
    </sheetView>
  </sheetViews>
  <sheetFormatPr defaultRowHeight="15"/>
  <cols>
    <col min="1" max="1" width="4.5703125" customWidth="1"/>
    <col min="2" max="2" width="51.42578125" customWidth="1"/>
    <col min="3" max="3" width="10" style="779" customWidth="1"/>
    <col min="4" max="4" width="9.140625" style="779"/>
    <col min="5" max="5" width="12.5703125" customWidth="1"/>
    <col min="6" max="6" width="12.7109375" customWidth="1"/>
  </cols>
  <sheetData>
    <row r="1" spans="1:6" ht="16.5">
      <c r="A1" s="250"/>
      <c r="B1" s="152" t="s">
        <v>1846</v>
      </c>
      <c r="C1" s="777"/>
      <c r="D1" s="760"/>
      <c r="E1" s="254"/>
      <c r="F1" s="254"/>
    </row>
    <row r="2" spans="1:6" s="15" customFormat="1" ht="17.25" thickBot="1">
      <c r="A2" s="37" t="s">
        <v>337</v>
      </c>
      <c r="B2" s="38" t="s">
        <v>331</v>
      </c>
      <c r="C2" s="40" t="s">
        <v>0</v>
      </c>
      <c r="D2" s="39" t="s">
        <v>1</v>
      </c>
      <c r="E2" s="40" t="s">
        <v>2</v>
      </c>
      <c r="F2" s="41" t="s">
        <v>3</v>
      </c>
    </row>
    <row r="3" spans="1:6" ht="17.25" thickTop="1">
      <c r="A3" s="250"/>
      <c r="B3" s="42" t="s">
        <v>921</v>
      </c>
      <c r="C3" s="778"/>
      <c r="D3" s="761"/>
      <c r="E3" s="275"/>
      <c r="F3" s="275"/>
    </row>
    <row r="4" spans="1:6" ht="16.5">
      <c r="A4" s="250"/>
      <c r="B4" s="42" t="s">
        <v>922</v>
      </c>
      <c r="C4" s="778"/>
      <c r="D4" s="761"/>
      <c r="E4" s="275"/>
      <c r="F4" s="275"/>
    </row>
    <row r="5" spans="1:6" ht="16.5">
      <c r="A5" s="250"/>
      <c r="B5" s="211" t="s">
        <v>923</v>
      </c>
      <c r="C5" s="778"/>
      <c r="D5" s="761"/>
      <c r="E5" s="275"/>
      <c r="F5" s="275"/>
    </row>
    <row r="6" spans="1:6">
      <c r="A6" s="250"/>
      <c r="B6" s="257"/>
      <c r="C6" s="778"/>
      <c r="D6" s="761"/>
      <c r="E6" s="275"/>
      <c r="F6" s="275"/>
    </row>
    <row r="7" spans="1:6">
      <c r="A7" s="250"/>
      <c r="B7" s="258" t="s">
        <v>934</v>
      </c>
      <c r="C7" s="778"/>
      <c r="D7" s="761"/>
      <c r="E7" s="275"/>
      <c r="F7" s="275"/>
    </row>
    <row r="8" spans="1:6">
      <c r="A8" s="250"/>
      <c r="B8" s="259" t="s">
        <v>935</v>
      </c>
      <c r="C8" s="778"/>
      <c r="D8" s="761"/>
      <c r="E8" s="275"/>
      <c r="F8" s="275"/>
    </row>
    <row r="9" spans="1:6">
      <c r="A9" s="250"/>
      <c r="B9" s="947" t="s">
        <v>936</v>
      </c>
      <c r="C9" s="947"/>
      <c r="D9" s="947"/>
      <c r="E9" s="947"/>
      <c r="F9" s="947"/>
    </row>
    <row r="10" spans="1:6" ht="40.5" customHeight="1">
      <c r="A10" s="250"/>
      <c r="B10" s="947" t="s">
        <v>937</v>
      </c>
      <c r="C10" s="947"/>
      <c r="D10" s="947"/>
      <c r="E10" s="947"/>
      <c r="F10" s="947"/>
    </row>
    <row r="11" spans="1:6" ht="31.5" customHeight="1">
      <c r="A11" s="250"/>
      <c r="B11" s="947" t="s">
        <v>938</v>
      </c>
      <c r="C11" s="947"/>
      <c r="D11" s="947"/>
      <c r="E11" s="947"/>
      <c r="F11" s="947"/>
    </row>
    <row r="12" spans="1:6" ht="16.5" customHeight="1">
      <c r="A12" s="250"/>
      <c r="B12" s="947" t="s">
        <v>939</v>
      </c>
      <c r="C12" s="947"/>
      <c r="D12" s="947"/>
      <c r="E12" s="947"/>
      <c r="F12" s="947"/>
    </row>
    <row r="13" spans="1:6" ht="44.25" customHeight="1">
      <c r="A13" s="250"/>
      <c r="B13" s="947" t="s">
        <v>940</v>
      </c>
      <c r="C13" s="947"/>
      <c r="D13" s="947"/>
      <c r="E13" s="947"/>
      <c r="F13" s="947"/>
    </row>
    <row r="14" spans="1:6" ht="17.25" customHeight="1">
      <c r="A14" s="250"/>
      <c r="B14" s="947" t="s">
        <v>941</v>
      </c>
      <c r="C14" s="947"/>
      <c r="D14" s="947"/>
      <c r="E14" s="947"/>
      <c r="F14" s="947"/>
    </row>
    <row r="15" spans="1:6" ht="42" customHeight="1">
      <c r="A15" s="250"/>
      <c r="B15" s="948" t="s">
        <v>942</v>
      </c>
      <c r="C15" s="948"/>
      <c r="D15" s="948"/>
      <c r="E15" s="948"/>
      <c r="F15" s="948"/>
    </row>
    <row r="16" spans="1:6">
      <c r="A16" s="250"/>
      <c r="B16" s="947" t="s">
        <v>943</v>
      </c>
      <c r="C16" s="947"/>
      <c r="D16" s="947"/>
      <c r="E16" s="947"/>
      <c r="F16" s="947"/>
    </row>
    <row r="17" spans="1:6" ht="28.5" customHeight="1">
      <c r="A17" s="250"/>
      <c r="B17" s="949" t="s">
        <v>944</v>
      </c>
      <c r="C17" s="949"/>
      <c r="D17" s="949"/>
      <c r="E17" s="949"/>
      <c r="F17" s="949"/>
    </row>
    <row r="18" spans="1:6" ht="93.75" customHeight="1">
      <c r="A18" s="250"/>
      <c r="B18" s="948" t="s">
        <v>945</v>
      </c>
      <c r="C18" s="948"/>
      <c r="D18" s="948"/>
      <c r="E18" s="948"/>
      <c r="F18" s="948"/>
    </row>
    <row r="19" spans="1:6" ht="21" customHeight="1">
      <c r="A19" s="250"/>
      <c r="B19" s="947" t="s">
        <v>946</v>
      </c>
      <c r="C19" s="947"/>
      <c r="D19" s="947"/>
      <c r="E19" s="947"/>
      <c r="F19" s="947"/>
    </row>
    <row r="20" spans="1:6">
      <c r="A20" s="250"/>
      <c r="B20" s="251"/>
      <c r="C20" s="778"/>
      <c r="D20" s="761"/>
      <c r="E20" s="275"/>
      <c r="F20" s="275"/>
    </row>
    <row r="21" spans="1:6">
      <c r="A21" s="250"/>
      <c r="B21" s="251"/>
      <c r="C21" s="778"/>
      <c r="D21" s="761"/>
      <c r="E21" s="275"/>
      <c r="F21" s="275"/>
    </row>
    <row r="22" spans="1:6">
      <c r="A22" s="250"/>
      <c r="B22" s="260" t="s">
        <v>947</v>
      </c>
      <c r="C22" s="778"/>
      <c r="D22" s="761"/>
      <c r="E22" s="275"/>
      <c r="F22" s="433"/>
    </row>
    <row r="23" spans="1:6">
      <c r="A23" s="250"/>
      <c r="B23" s="261"/>
      <c r="C23" s="778"/>
      <c r="D23" s="761"/>
      <c r="E23" s="275"/>
      <c r="F23" s="433"/>
    </row>
    <row r="24" spans="1:6" ht="33">
      <c r="A24" s="702">
        <f>MAX($A$22:A23)+1</f>
        <v>1</v>
      </c>
      <c r="B24" s="710" t="s">
        <v>948</v>
      </c>
      <c r="C24" s="763"/>
      <c r="D24" s="762"/>
      <c r="E24" s="712"/>
      <c r="F24" s="661"/>
    </row>
    <row r="25" spans="1:6" ht="82.5">
      <c r="A25" s="639"/>
      <c r="B25" s="710" t="s">
        <v>949</v>
      </c>
      <c r="C25" s="763"/>
      <c r="D25" s="762"/>
      <c r="E25" s="712"/>
      <c r="F25" s="661"/>
    </row>
    <row r="26" spans="1:6" ht="82.5">
      <c r="A26" s="639"/>
      <c r="B26" s="710" t="s">
        <v>1957</v>
      </c>
      <c r="C26" s="763"/>
      <c r="D26" s="762"/>
      <c r="E26" s="712"/>
      <c r="F26" s="661"/>
    </row>
    <row r="27" spans="1:6" ht="16.5">
      <c r="A27" s="639"/>
      <c r="B27" s="710" t="s">
        <v>950</v>
      </c>
      <c r="C27" s="763"/>
      <c r="D27" s="762"/>
      <c r="E27" s="712"/>
      <c r="F27" s="661"/>
    </row>
    <row r="28" spans="1:6" ht="16.5">
      <c r="A28" s="660"/>
      <c r="B28" s="710" t="s">
        <v>951</v>
      </c>
      <c r="C28" s="763"/>
      <c r="D28" s="762"/>
      <c r="E28" s="712"/>
      <c r="F28" s="661"/>
    </row>
    <row r="29" spans="1:6" ht="33">
      <c r="A29" s="639"/>
      <c r="B29" s="710" t="s">
        <v>952</v>
      </c>
      <c r="C29" s="763"/>
      <c r="D29" s="762"/>
      <c r="E29" s="712"/>
      <c r="F29" s="661"/>
    </row>
    <row r="30" spans="1:6" ht="16.5">
      <c r="A30" s="639"/>
      <c r="B30" s="710" t="s">
        <v>953</v>
      </c>
      <c r="C30" s="763"/>
      <c r="D30" s="762"/>
      <c r="E30" s="712"/>
      <c r="F30" s="661"/>
    </row>
    <row r="31" spans="1:6" ht="33">
      <c r="A31" s="639"/>
      <c r="B31" s="710" t="s">
        <v>954</v>
      </c>
      <c r="C31" s="763"/>
      <c r="D31" s="762"/>
      <c r="E31" s="712"/>
      <c r="F31" s="661"/>
    </row>
    <row r="32" spans="1:6" ht="33">
      <c r="A32" s="639"/>
      <c r="B32" s="710" t="s">
        <v>955</v>
      </c>
      <c r="C32" s="763"/>
      <c r="D32" s="762"/>
      <c r="E32" s="712"/>
      <c r="F32" s="661"/>
    </row>
    <row r="33" spans="1:6" ht="16.5">
      <c r="A33" s="639"/>
      <c r="B33" s="710" t="s">
        <v>956</v>
      </c>
      <c r="C33" s="763"/>
      <c r="D33" s="762"/>
      <c r="E33" s="712"/>
      <c r="F33" s="661"/>
    </row>
    <row r="34" spans="1:6" ht="16.5">
      <c r="A34" s="639"/>
      <c r="B34" s="710" t="s">
        <v>957</v>
      </c>
      <c r="C34" s="763"/>
      <c r="D34" s="762"/>
      <c r="E34" s="712"/>
      <c r="F34" s="661"/>
    </row>
    <row r="35" spans="1:6" ht="16.5">
      <c r="A35" s="639"/>
      <c r="B35" s="710"/>
      <c r="C35" s="763" t="s">
        <v>958</v>
      </c>
      <c r="D35" s="762">
        <v>6</v>
      </c>
      <c r="E35" s="638"/>
      <c r="F35" s="642">
        <f>D35*E35</f>
        <v>0</v>
      </c>
    </row>
    <row r="36" spans="1:6" ht="38.25" customHeight="1">
      <c r="A36" s="702">
        <f>MAX($A$22:A35)+1</f>
        <v>2</v>
      </c>
      <c r="B36" s="710" t="s">
        <v>948</v>
      </c>
      <c r="C36" s="763"/>
      <c r="D36" s="762"/>
      <c r="E36" s="638"/>
      <c r="F36" s="661"/>
    </row>
    <row r="37" spans="1:6" ht="82.5">
      <c r="A37" s="702"/>
      <c r="B37" s="710" t="s">
        <v>949</v>
      </c>
      <c r="C37" s="763"/>
      <c r="D37" s="762"/>
      <c r="E37" s="638"/>
      <c r="F37" s="661"/>
    </row>
    <row r="38" spans="1:6" ht="82.5">
      <c r="A38" s="702"/>
      <c r="B38" s="710" t="s">
        <v>1957</v>
      </c>
      <c r="C38" s="763"/>
      <c r="D38" s="762"/>
      <c r="E38" s="638"/>
      <c r="F38" s="661"/>
    </row>
    <row r="39" spans="1:6" ht="16.5">
      <c r="A39" s="702"/>
      <c r="B39" s="710" t="s">
        <v>950</v>
      </c>
      <c r="C39" s="763"/>
      <c r="D39" s="762"/>
      <c r="E39" s="638"/>
      <c r="F39" s="661"/>
    </row>
    <row r="40" spans="1:6" ht="16.5">
      <c r="A40" s="702"/>
      <c r="B40" s="710" t="s">
        <v>951</v>
      </c>
      <c r="C40" s="763"/>
      <c r="D40" s="762"/>
      <c r="E40" s="638"/>
      <c r="F40" s="661"/>
    </row>
    <row r="41" spans="1:6" ht="33">
      <c r="A41" s="702"/>
      <c r="B41" s="710" t="s">
        <v>959</v>
      </c>
      <c r="C41" s="763"/>
      <c r="D41" s="762"/>
      <c r="E41" s="638"/>
      <c r="F41" s="661"/>
    </row>
    <row r="42" spans="1:6" ht="16.5">
      <c r="A42" s="702"/>
      <c r="B42" s="710" t="s">
        <v>960</v>
      </c>
      <c r="C42" s="763"/>
      <c r="D42" s="762"/>
      <c r="E42" s="638"/>
      <c r="F42" s="661"/>
    </row>
    <row r="43" spans="1:6" ht="33">
      <c r="A43" s="702"/>
      <c r="B43" s="710" t="s">
        <v>961</v>
      </c>
      <c r="C43" s="763"/>
      <c r="D43" s="762"/>
      <c r="E43" s="638"/>
      <c r="F43" s="661"/>
    </row>
    <row r="44" spans="1:6" ht="33">
      <c r="A44" s="702"/>
      <c r="B44" s="710" t="s">
        <v>962</v>
      </c>
      <c r="C44" s="763"/>
      <c r="D44" s="762"/>
      <c r="E44" s="638"/>
      <c r="F44" s="661"/>
    </row>
    <row r="45" spans="1:6" ht="16.5">
      <c r="A45" s="702"/>
      <c r="B45" s="710" t="s">
        <v>956</v>
      </c>
      <c r="C45" s="763"/>
      <c r="D45" s="762"/>
      <c r="E45" s="638"/>
      <c r="F45" s="661"/>
    </row>
    <row r="46" spans="1:6" ht="16.5">
      <c r="A46" s="702"/>
      <c r="B46" s="710" t="s">
        <v>957</v>
      </c>
      <c r="C46" s="763"/>
      <c r="D46" s="762"/>
      <c r="E46" s="638"/>
      <c r="F46" s="661"/>
    </row>
    <row r="47" spans="1:6" ht="16.5">
      <c r="A47" s="639"/>
      <c r="B47" s="704"/>
      <c r="C47" s="763" t="s">
        <v>958</v>
      </c>
      <c r="D47" s="762">
        <v>7</v>
      </c>
      <c r="E47" s="638"/>
      <c r="F47" s="642">
        <f>D47*E47</f>
        <v>0</v>
      </c>
    </row>
    <row r="48" spans="1:6" ht="16.5">
      <c r="A48" s="619"/>
      <c r="B48" s="703"/>
      <c r="C48" s="757"/>
      <c r="D48" s="758"/>
      <c r="E48" s="620"/>
      <c r="F48" s="713"/>
    </row>
    <row r="49" spans="1:6" ht="33">
      <c r="A49" s="702">
        <f>MAX($A$22:A48)+1</f>
        <v>3</v>
      </c>
      <c r="B49" s="710" t="s">
        <v>948</v>
      </c>
      <c r="C49" s="763"/>
      <c r="D49" s="762"/>
      <c r="E49" s="638"/>
      <c r="F49" s="661"/>
    </row>
    <row r="50" spans="1:6" ht="82.5">
      <c r="A50" s="702"/>
      <c r="B50" s="710" t="s">
        <v>949</v>
      </c>
      <c r="C50" s="763"/>
      <c r="D50" s="762"/>
      <c r="E50" s="638"/>
      <c r="F50" s="661"/>
    </row>
    <row r="51" spans="1:6" ht="82.5">
      <c r="A51" s="702"/>
      <c r="B51" s="710" t="s">
        <v>1957</v>
      </c>
      <c r="C51" s="763"/>
      <c r="D51" s="762"/>
      <c r="E51" s="638"/>
      <c r="F51" s="661"/>
    </row>
    <row r="52" spans="1:6" ht="16.5">
      <c r="A52" s="702"/>
      <c r="B52" s="710" t="s">
        <v>950</v>
      </c>
      <c r="C52" s="763"/>
      <c r="D52" s="762"/>
      <c r="E52" s="638"/>
      <c r="F52" s="661"/>
    </row>
    <row r="53" spans="1:6" ht="16.5">
      <c r="A53" s="702"/>
      <c r="B53" s="710" t="s">
        <v>951</v>
      </c>
      <c r="C53" s="763"/>
      <c r="D53" s="762"/>
      <c r="E53" s="638"/>
      <c r="F53" s="661"/>
    </row>
    <row r="54" spans="1:6" ht="33">
      <c r="A54" s="702"/>
      <c r="B54" s="710" t="s">
        <v>959</v>
      </c>
      <c r="C54" s="763"/>
      <c r="D54" s="762"/>
      <c r="E54" s="638"/>
      <c r="F54" s="661"/>
    </row>
    <row r="55" spans="1:6" ht="16.5">
      <c r="A55" s="702"/>
      <c r="B55" s="710" t="s">
        <v>960</v>
      </c>
      <c r="C55" s="763"/>
      <c r="D55" s="762"/>
      <c r="E55" s="638"/>
      <c r="F55" s="661"/>
    </row>
    <row r="56" spans="1:6" ht="33">
      <c r="A56" s="702"/>
      <c r="B56" s="710" t="s">
        <v>961</v>
      </c>
      <c r="C56" s="763"/>
      <c r="D56" s="762"/>
      <c r="E56" s="638"/>
      <c r="F56" s="661"/>
    </row>
    <row r="57" spans="1:6" ht="33">
      <c r="A57" s="702"/>
      <c r="B57" s="710" t="s">
        <v>962</v>
      </c>
      <c r="C57" s="763"/>
      <c r="D57" s="762"/>
      <c r="E57" s="638"/>
      <c r="F57" s="661"/>
    </row>
    <row r="58" spans="1:6" ht="16.5">
      <c r="A58" s="639"/>
      <c r="B58" s="710" t="s">
        <v>956</v>
      </c>
      <c r="C58" s="763"/>
      <c r="D58" s="762"/>
      <c r="E58" s="638"/>
      <c r="F58" s="661"/>
    </row>
    <row r="59" spans="1:6" ht="16.5">
      <c r="A59" s="639"/>
      <c r="B59" s="710" t="s">
        <v>957</v>
      </c>
      <c r="C59" s="763"/>
      <c r="D59" s="763"/>
      <c r="E59" s="638"/>
      <c r="F59" s="714"/>
    </row>
    <row r="60" spans="1:6" ht="16.5">
      <c r="A60" s="639"/>
      <c r="B60" s="705"/>
      <c r="C60" s="763" t="s">
        <v>958</v>
      </c>
      <c r="D60" s="762">
        <v>10</v>
      </c>
      <c r="E60" s="638"/>
      <c r="F60" s="642">
        <f>D60*E60</f>
        <v>0</v>
      </c>
    </row>
    <row r="61" spans="1:6" ht="16.5">
      <c r="A61" s="619"/>
      <c r="B61" s="706"/>
      <c r="C61" s="757"/>
      <c r="D61" s="758"/>
      <c r="E61" s="620"/>
      <c r="F61" s="713"/>
    </row>
    <row r="62" spans="1:6" ht="33">
      <c r="A62" s="702">
        <f>MAX($A$22:A56)+1</f>
        <v>4</v>
      </c>
      <c r="B62" s="710" t="s">
        <v>948</v>
      </c>
      <c r="C62" s="763"/>
      <c r="D62" s="762"/>
      <c r="E62" s="638"/>
      <c r="F62" s="661"/>
    </row>
    <row r="63" spans="1:6" ht="82.5">
      <c r="A63" s="639"/>
      <c r="B63" s="710" t="s">
        <v>949</v>
      </c>
      <c r="C63" s="763"/>
      <c r="D63" s="762"/>
      <c r="E63" s="638"/>
      <c r="F63" s="661"/>
    </row>
    <row r="64" spans="1:6" ht="82.5">
      <c r="A64" s="639"/>
      <c r="B64" s="710" t="s">
        <v>1957</v>
      </c>
      <c r="C64" s="763"/>
      <c r="D64" s="762"/>
      <c r="E64" s="638"/>
      <c r="F64" s="661"/>
    </row>
    <row r="65" spans="1:6" ht="16.5">
      <c r="A65" s="639"/>
      <c r="B65" s="710" t="s">
        <v>950</v>
      </c>
      <c r="C65" s="763"/>
      <c r="D65" s="762"/>
      <c r="E65" s="638"/>
      <c r="F65" s="661"/>
    </row>
    <row r="66" spans="1:6" ht="16.5">
      <c r="A66" s="639"/>
      <c r="B66" s="710" t="s">
        <v>951</v>
      </c>
      <c r="C66" s="763"/>
      <c r="D66" s="762"/>
      <c r="E66" s="638"/>
      <c r="F66" s="661"/>
    </row>
    <row r="67" spans="1:6" ht="33">
      <c r="A67" s="639"/>
      <c r="B67" s="710" t="s">
        <v>963</v>
      </c>
      <c r="C67" s="763"/>
      <c r="D67" s="762"/>
      <c r="E67" s="638"/>
      <c r="F67" s="661"/>
    </row>
    <row r="68" spans="1:6" ht="16.5">
      <c r="A68" s="639"/>
      <c r="B68" s="710" t="s">
        <v>964</v>
      </c>
      <c r="C68" s="763"/>
      <c r="D68" s="762"/>
      <c r="E68" s="638"/>
      <c r="F68" s="661"/>
    </row>
    <row r="69" spans="1:6" ht="33">
      <c r="A69" s="639"/>
      <c r="B69" s="710" t="s">
        <v>965</v>
      </c>
      <c r="C69" s="763"/>
      <c r="D69" s="762"/>
      <c r="E69" s="638"/>
      <c r="F69" s="661"/>
    </row>
    <row r="70" spans="1:6" ht="33">
      <c r="A70" s="639"/>
      <c r="B70" s="710" t="s">
        <v>966</v>
      </c>
      <c r="C70" s="763"/>
      <c r="D70" s="762"/>
      <c r="E70" s="638"/>
      <c r="F70" s="661"/>
    </row>
    <row r="71" spans="1:6" ht="16.5">
      <c r="A71" s="639"/>
      <c r="B71" s="710" t="s">
        <v>956</v>
      </c>
      <c r="C71" s="763"/>
      <c r="D71" s="762"/>
      <c r="E71" s="638"/>
      <c r="F71" s="661"/>
    </row>
    <row r="72" spans="1:6" ht="16.5">
      <c r="A72" s="639"/>
      <c r="B72" s="710" t="s">
        <v>957</v>
      </c>
      <c r="C72" s="763"/>
      <c r="D72" s="763"/>
      <c r="E72" s="638"/>
      <c r="F72" s="714"/>
    </row>
    <row r="73" spans="1:6" ht="16.5">
      <c r="A73" s="639"/>
      <c r="B73" s="707"/>
      <c r="C73" s="763" t="s">
        <v>8</v>
      </c>
      <c r="D73" s="762">
        <v>10</v>
      </c>
      <c r="E73" s="638"/>
      <c r="F73" s="642">
        <f>D73*E73</f>
        <v>0</v>
      </c>
    </row>
    <row r="74" spans="1:6" ht="16.5">
      <c r="A74" s="639"/>
      <c r="B74" s="707"/>
      <c r="C74" s="763"/>
      <c r="D74" s="762"/>
      <c r="E74" s="638"/>
      <c r="F74" s="661"/>
    </row>
    <row r="75" spans="1:6" ht="33">
      <c r="A75" s="702">
        <f>MAX($A$22:A74)+1</f>
        <v>5</v>
      </c>
      <c r="B75" s="710" t="s">
        <v>948</v>
      </c>
      <c r="C75" s="763"/>
      <c r="D75" s="762"/>
      <c r="E75" s="638"/>
      <c r="F75" s="661"/>
    </row>
    <row r="76" spans="1:6" ht="82.5">
      <c r="A76" s="639"/>
      <c r="B76" s="710" t="s">
        <v>1751</v>
      </c>
      <c r="C76" s="763"/>
      <c r="D76" s="762"/>
      <c r="E76" s="638"/>
      <c r="F76" s="661"/>
    </row>
    <row r="77" spans="1:6" ht="82.5">
      <c r="A77" s="639"/>
      <c r="B77" s="710" t="s">
        <v>1957</v>
      </c>
      <c r="C77" s="763"/>
      <c r="D77" s="762"/>
      <c r="E77" s="638"/>
      <c r="F77" s="661"/>
    </row>
    <row r="78" spans="1:6" ht="16.5">
      <c r="A78" s="639"/>
      <c r="B78" s="710" t="s">
        <v>950</v>
      </c>
      <c r="C78" s="763"/>
      <c r="D78" s="762"/>
      <c r="E78" s="638"/>
      <c r="F78" s="661"/>
    </row>
    <row r="79" spans="1:6" ht="16.5">
      <c r="A79" s="639"/>
      <c r="B79" s="710" t="s">
        <v>951</v>
      </c>
      <c r="C79" s="763"/>
      <c r="D79" s="762"/>
      <c r="E79" s="638"/>
      <c r="F79" s="661"/>
    </row>
    <row r="80" spans="1:6" ht="33">
      <c r="A80" s="639"/>
      <c r="B80" s="710" t="s">
        <v>967</v>
      </c>
      <c r="C80" s="763"/>
      <c r="D80" s="762"/>
      <c r="E80" s="638"/>
      <c r="F80" s="661"/>
    </row>
    <row r="81" spans="1:6" ht="16.5">
      <c r="A81" s="639"/>
      <c r="B81" s="710" t="s">
        <v>968</v>
      </c>
      <c r="C81" s="763"/>
      <c r="D81" s="762"/>
      <c r="E81" s="638"/>
      <c r="F81" s="661"/>
    </row>
    <row r="82" spans="1:6" ht="33">
      <c r="A82" s="639"/>
      <c r="B82" s="710" t="s">
        <v>965</v>
      </c>
      <c r="C82" s="763"/>
      <c r="D82" s="762"/>
      <c r="E82" s="638"/>
      <c r="F82" s="661"/>
    </row>
    <row r="83" spans="1:6" ht="33">
      <c r="A83" s="639"/>
      <c r="B83" s="710" t="s">
        <v>966</v>
      </c>
      <c r="C83" s="763"/>
      <c r="D83" s="762"/>
      <c r="E83" s="638"/>
      <c r="F83" s="661"/>
    </row>
    <row r="84" spans="1:6" ht="16.5">
      <c r="A84" s="639"/>
      <c r="B84" s="710" t="s">
        <v>956</v>
      </c>
      <c r="C84" s="763"/>
      <c r="D84" s="762"/>
      <c r="E84" s="638"/>
      <c r="F84" s="661"/>
    </row>
    <row r="85" spans="1:6" ht="16.5">
      <c r="A85" s="639"/>
      <c r="B85" s="710" t="s">
        <v>957</v>
      </c>
      <c r="C85" s="763"/>
      <c r="D85" s="763"/>
      <c r="E85" s="638"/>
      <c r="F85" s="714"/>
    </row>
    <row r="86" spans="1:6" ht="16.5">
      <c r="A86" s="639"/>
      <c r="B86" s="707"/>
      <c r="C86" s="763" t="s">
        <v>8</v>
      </c>
      <c r="D86" s="762">
        <v>2</v>
      </c>
      <c r="E86" s="638"/>
      <c r="F86" s="642">
        <f>D86*E86</f>
        <v>0</v>
      </c>
    </row>
    <row r="87" spans="1:6" ht="16.5">
      <c r="A87" s="639"/>
      <c r="B87" s="707"/>
      <c r="C87" s="763"/>
      <c r="D87" s="762"/>
      <c r="E87" s="638"/>
      <c r="F87" s="642"/>
    </row>
    <row r="88" spans="1:6" ht="33">
      <c r="A88" s="702">
        <f>MAX($A$22:A86)+1</f>
        <v>6</v>
      </c>
      <c r="B88" s="710" t="s">
        <v>969</v>
      </c>
      <c r="C88" s="763"/>
      <c r="D88" s="762"/>
      <c r="E88" s="638"/>
      <c r="F88" s="661"/>
    </row>
    <row r="89" spans="1:6" ht="16.5">
      <c r="A89" s="660"/>
      <c r="B89" s="710" t="s">
        <v>970</v>
      </c>
      <c r="C89" s="763"/>
      <c r="D89" s="762"/>
      <c r="E89" s="638"/>
      <c r="F89" s="661"/>
    </row>
    <row r="90" spans="1:6" ht="16.5">
      <c r="A90" s="639"/>
      <c r="B90" s="710" t="s">
        <v>971</v>
      </c>
      <c r="C90" s="763"/>
      <c r="D90" s="762"/>
      <c r="E90" s="638"/>
      <c r="F90" s="642"/>
    </row>
    <row r="91" spans="1:6" ht="16.5">
      <c r="A91" s="639"/>
      <c r="B91" s="710" t="s">
        <v>972</v>
      </c>
      <c r="C91" s="763"/>
      <c r="D91" s="762"/>
      <c r="E91" s="638"/>
      <c r="F91" s="661"/>
    </row>
    <row r="92" spans="1:6" ht="16.5">
      <c r="A92" s="702"/>
      <c r="B92" s="710" t="s">
        <v>973</v>
      </c>
      <c r="C92" s="763"/>
      <c r="D92" s="762"/>
      <c r="E92" s="638"/>
      <c r="F92" s="661"/>
    </row>
    <row r="93" spans="1:6" ht="16.5">
      <c r="A93" s="639"/>
      <c r="B93" s="710" t="s">
        <v>974</v>
      </c>
      <c r="C93" s="763"/>
      <c r="D93" s="763"/>
      <c r="E93" s="638"/>
      <c r="F93" s="714"/>
    </row>
    <row r="94" spans="1:6" ht="16.5">
      <c r="A94" s="639"/>
      <c r="B94" s="710" t="s">
        <v>975</v>
      </c>
      <c r="C94" s="763"/>
      <c r="D94" s="763"/>
      <c r="E94" s="638"/>
      <c r="F94" s="714"/>
    </row>
    <row r="95" spans="1:6" ht="16.5">
      <c r="A95" s="639"/>
      <c r="B95" s="707"/>
      <c r="C95" s="764" t="s">
        <v>8</v>
      </c>
      <c r="D95" s="764">
        <v>35</v>
      </c>
      <c r="E95" s="638"/>
      <c r="F95" s="715">
        <f>D95*E95</f>
        <v>0</v>
      </c>
    </row>
    <row r="96" spans="1:6" ht="16.5">
      <c r="A96" s="619"/>
      <c r="B96" s="623"/>
      <c r="C96" s="160"/>
      <c r="D96" s="765"/>
      <c r="E96" s="620"/>
      <c r="F96" s="716"/>
    </row>
    <row r="97" spans="1:6" ht="82.5">
      <c r="A97" s="702">
        <f>MAX($A$22:A96)+1</f>
        <v>7</v>
      </c>
      <c r="B97" s="710" t="s">
        <v>976</v>
      </c>
      <c r="C97" s="763"/>
      <c r="D97" s="766"/>
      <c r="E97" s="638"/>
      <c r="F97" s="717"/>
    </row>
    <row r="98" spans="1:6" ht="33">
      <c r="A98" s="639"/>
      <c r="B98" s="710" t="s">
        <v>977</v>
      </c>
      <c r="C98" s="763"/>
      <c r="D98" s="766"/>
      <c r="E98" s="638"/>
      <c r="F98" s="717"/>
    </row>
    <row r="99" spans="1:6" ht="33">
      <c r="A99" s="639"/>
      <c r="B99" s="710" t="s">
        <v>978</v>
      </c>
      <c r="C99" s="763"/>
      <c r="D99" s="766"/>
      <c r="E99" s="638"/>
      <c r="F99" s="717"/>
    </row>
    <row r="100" spans="1:6" ht="16.5">
      <c r="A100" s="639"/>
      <c r="B100" s="710" t="s">
        <v>979</v>
      </c>
      <c r="C100" s="763"/>
      <c r="D100" s="766"/>
      <c r="E100" s="638"/>
      <c r="F100" s="717"/>
    </row>
    <row r="101" spans="1:6" ht="33">
      <c r="A101" s="639"/>
      <c r="B101" s="710" t="s">
        <v>980</v>
      </c>
      <c r="C101" s="763"/>
      <c r="D101" s="766"/>
      <c r="E101" s="638"/>
      <c r="F101" s="717"/>
    </row>
    <row r="102" spans="1:6" ht="33">
      <c r="A102" s="639"/>
      <c r="B102" s="710" t="s">
        <v>981</v>
      </c>
      <c r="C102" s="763"/>
      <c r="D102" s="766"/>
      <c r="E102" s="638"/>
      <c r="F102" s="717"/>
    </row>
    <row r="103" spans="1:6" ht="33">
      <c r="A103" s="639"/>
      <c r="B103" s="710" t="s">
        <v>982</v>
      </c>
      <c r="C103" s="763"/>
      <c r="D103" s="766"/>
      <c r="E103" s="638"/>
      <c r="F103" s="717"/>
    </row>
    <row r="104" spans="1:6" ht="33">
      <c r="A104" s="639"/>
      <c r="B104" s="710" t="s">
        <v>983</v>
      </c>
      <c r="C104" s="763"/>
      <c r="D104" s="766"/>
      <c r="E104" s="638"/>
      <c r="F104" s="717"/>
    </row>
    <row r="105" spans="1:6" ht="16.5">
      <c r="A105" s="639"/>
      <c r="B105" s="710" t="s">
        <v>984</v>
      </c>
      <c r="C105" s="763"/>
      <c r="D105" s="766"/>
      <c r="E105" s="638"/>
      <c r="F105" s="717"/>
    </row>
    <row r="106" spans="1:6" ht="16.5">
      <c r="A106" s="639"/>
      <c r="B106" s="710" t="s">
        <v>985</v>
      </c>
      <c r="C106" s="763"/>
      <c r="D106" s="763"/>
      <c r="E106" s="638"/>
      <c r="F106" s="714"/>
    </row>
    <row r="107" spans="1:6" ht="16.5">
      <c r="A107" s="639"/>
      <c r="B107" s="707"/>
      <c r="C107" s="763" t="s">
        <v>958</v>
      </c>
      <c r="D107" s="767">
        <v>5</v>
      </c>
      <c r="E107" s="638"/>
      <c r="F107" s="718">
        <f>D107*E107</f>
        <v>0</v>
      </c>
    </row>
    <row r="108" spans="1:6" ht="16.5">
      <c r="A108" s="639"/>
      <c r="B108" s="707"/>
      <c r="C108" s="763"/>
      <c r="D108" s="766"/>
      <c r="E108" s="638"/>
      <c r="F108" s="717"/>
    </row>
    <row r="109" spans="1:6" ht="82.5">
      <c r="A109" s="702">
        <f>MAX($A$22:A108)+1</f>
        <v>8</v>
      </c>
      <c r="B109" s="710" t="s">
        <v>976</v>
      </c>
      <c r="C109" s="763"/>
      <c r="D109" s="766"/>
      <c r="E109" s="638"/>
      <c r="F109" s="717"/>
    </row>
    <row r="110" spans="1:6" ht="33">
      <c r="A110" s="639"/>
      <c r="B110" s="710" t="s">
        <v>986</v>
      </c>
      <c r="C110" s="763"/>
      <c r="D110" s="766"/>
      <c r="E110" s="638"/>
      <c r="F110" s="717"/>
    </row>
    <row r="111" spans="1:6" ht="33">
      <c r="A111" s="639"/>
      <c r="B111" s="710" t="s">
        <v>987</v>
      </c>
      <c r="C111" s="763"/>
      <c r="D111" s="766"/>
      <c r="E111" s="638"/>
      <c r="F111" s="717"/>
    </row>
    <row r="112" spans="1:6" ht="16.5">
      <c r="A112" s="639"/>
      <c r="B112" s="710" t="s">
        <v>979</v>
      </c>
      <c r="C112" s="763"/>
      <c r="D112" s="766"/>
      <c r="E112" s="638"/>
      <c r="F112" s="717"/>
    </row>
    <row r="113" spans="1:6" ht="33">
      <c r="A113" s="639"/>
      <c r="B113" s="710" t="s">
        <v>980</v>
      </c>
      <c r="C113" s="763"/>
      <c r="D113" s="766"/>
      <c r="E113" s="638"/>
      <c r="F113" s="717"/>
    </row>
    <row r="114" spans="1:6" ht="33">
      <c r="A114" s="639"/>
      <c r="B114" s="710" t="s">
        <v>981</v>
      </c>
      <c r="C114" s="763"/>
      <c r="D114" s="766"/>
      <c r="E114" s="638"/>
      <c r="F114" s="717"/>
    </row>
    <row r="115" spans="1:6" ht="33">
      <c r="A115" s="639"/>
      <c r="B115" s="710" t="s">
        <v>982</v>
      </c>
      <c r="C115" s="763"/>
      <c r="D115" s="766"/>
      <c r="E115" s="638"/>
      <c r="F115" s="717"/>
    </row>
    <row r="116" spans="1:6" ht="33">
      <c r="A116" s="639"/>
      <c r="B116" s="710" t="s">
        <v>983</v>
      </c>
      <c r="C116" s="763"/>
      <c r="D116" s="766"/>
      <c r="E116" s="638"/>
      <c r="F116" s="717"/>
    </row>
    <row r="117" spans="1:6" ht="16.5">
      <c r="A117" s="639"/>
      <c r="B117" s="710" t="s">
        <v>984</v>
      </c>
      <c r="C117" s="763"/>
      <c r="D117" s="766"/>
      <c r="E117" s="638"/>
      <c r="F117" s="717"/>
    </row>
    <row r="118" spans="1:6" ht="16.5">
      <c r="A118" s="639"/>
      <c r="B118" s="710" t="s">
        <v>985</v>
      </c>
      <c r="C118" s="763"/>
      <c r="D118" s="763"/>
      <c r="E118" s="638"/>
      <c r="F118" s="714"/>
    </row>
    <row r="119" spans="1:6" ht="16.5">
      <c r="A119" s="639"/>
      <c r="B119" s="710"/>
      <c r="C119" s="763" t="s">
        <v>958</v>
      </c>
      <c r="D119" s="767">
        <v>5</v>
      </c>
      <c r="E119" s="638"/>
      <c r="F119" s="718">
        <f>D119*E119</f>
        <v>0</v>
      </c>
    </row>
    <row r="120" spans="1:6" ht="16.5">
      <c r="A120" s="619"/>
      <c r="B120" s="710"/>
      <c r="C120" s="160"/>
      <c r="D120" s="160"/>
      <c r="E120" s="620"/>
      <c r="F120" s="719"/>
    </row>
    <row r="121" spans="1:6" ht="165">
      <c r="A121" s="702">
        <f>MAX($A$22:A120)+1</f>
        <v>9</v>
      </c>
      <c r="B121" s="710" t="s">
        <v>988</v>
      </c>
      <c r="C121" s="763"/>
      <c r="D121" s="763"/>
      <c r="E121" s="638"/>
      <c r="F121" s="661"/>
    </row>
    <row r="122" spans="1:6" ht="32.25" customHeight="1">
      <c r="A122" s="639"/>
      <c r="B122" s="710" t="s">
        <v>1752</v>
      </c>
      <c r="C122" s="763"/>
      <c r="D122" s="763"/>
      <c r="E122" s="638"/>
      <c r="F122" s="714"/>
    </row>
    <row r="123" spans="1:6" ht="16.5">
      <c r="A123" s="639"/>
      <c r="B123" s="710" t="s">
        <v>989</v>
      </c>
      <c r="C123" s="763" t="s">
        <v>315</v>
      </c>
      <c r="D123" s="763">
        <v>35</v>
      </c>
      <c r="E123" s="638"/>
      <c r="F123" s="718">
        <f>D123*E123</f>
        <v>0</v>
      </c>
    </row>
    <row r="124" spans="1:6" ht="16.5">
      <c r="A124" s="619"/>
      <c r="B124" s="720"/>
      <c r="C124" s="160"/>
      <c r="D124" s="160"/>
      <c r="E124" s="620"/>
      <c r="F124" s="719"/>
    </row>
    <row r="125" spans="1:6" ht="132">
      <c r="A125" s="702">
        <f>MAX($A$22:A124)+1</f>
        <v>10</v>
      </c>
      <c r="B125" s="710" t="s">
        <v>1915</v>
      </c>
      <c r="C125" s="763"/>
      <c r="D125" s="763"/>
      <c r="E125" s="638"/>
      <c r="F125" s="714"/>
    </row>
    <row r="126" spans="1:6" ht="16.5">
      <c r="A126" s="639"/>
      <c r="B126" s="660" t="s">
        <v>989</v>
      </c>
      <c r="C126" s="763" t="s">
        <v>315</v>
      </c>
      <c r="D126" s="763">
        <v>35</v>
      </c>
      <c r="E126" s="638"/>
      <c r="F126" s="718">
        <f>D126*E126</f>
        <v>0</v>
      </c>
    </row>
    <row r="127" spans="1:6" ht="16.5">
      <c r="A127" s="619"/>
      <c r="B127" s="720"/>
      <c r="C127" s="160"/>
      <c r="D127" s="160"/>
      <c r="E127" s="620"/>
      <c r="F127" s="719"/>
    </row>
    <row r="128" spans="1:6" ht="264">
      <c r="A128" s="708">
        <f>MAX($A$22:A127)+1</f>
        <v>11</v>
      </c>
      <c r="B128" s="955" t="s">
        <v>1965</v>
      </c>
      <c r="C128" s="160"/>
      <c r="D128" s="160"/>
      <c r="E128" s="620"/>
      <c r="F128" s="719"/>
    </row>
    <row r="129" spans="1:6" ht="66">
      <c r="A129" s="619"/>
      <c r="B129" s="644" t="s">
        <v>1912</v>
      </c>
      <c r="C129" s="757"/>
      <c r="D129" s="757"/>
      <c r="E129" s="620"/>
      <c r="F129" s="721"/>
    </row>
    <row r="130" spans="1:6" ht="16.5">
      <c r="A130" s="619"/>
      <c r="B130" s="665" t="s">
        <v>1913</v>
      </c>
      <c r="C130" s="160" t="s">
        <v>413</v>
      </c>
      <c r="D130" s="160">
        <v>350</v>
      </c>
      <c r="E130" s="620"/>
      <c r="F130" s="722">
        <f>D130*E130</f>
        <v>0</v>
      </c>
    </row>
    <row r="131" spans="1:6" ht="16.5">
      <c r="A131" s="619"/>
      <c r="B131" s="665" t="s">
        <v>1914</v>
      </c>
      <c r="C131" s="160" t="s">
        <v>413</v>
      </c>
      <c r="D131" s="160">
        <v>850</v>
      </c>
      <c r="E131" s="620"/>
      <c r="F131" s="722">
        <f>D131*E131</f>
        <v>0</v>
      </c>
    </row>
    <row r="132" spans="1:6" ht="16.5">
      <c r="A132" s="619"/>
      <c r="B132" s="720"/>
      <c r="C132" s="160"/>
      <c r="D132" s="160"/>
      <c r="E132" s="620"/>
      <c r="F132" s="719"/>
    </row>
    <row r="133" spans="1:6" ht="49.5">
      <c r="A133" s="708">
        <f>MAX($A$22:A132)+1</f>
        <v>12</v>
      </c>
      <c r="B133" s="723" t="s">
        <v>990</v>
      </c>
      <c r="C133" s="160"/>
      <c r="D133" s="160"/>
      <c r="E133" s="620"/>
      <c r="F133" s="719"/>
    </row>
    <row r="134" spans="1:6" ht="16.5">
      <c r="A134" s="619"/>
      <c r="B134" s="665" t="s">
        <v>1913</v>
      </c>
      <c r="C134" s="160" t="s">
        <v>413</v>
      </c>
      <c r="D134" s="160">
        <v>350</v>
      </c>
      <c r="E134" s="620"/>
      <c r="F134" s="722">
        <f>D134*E134</f>
        <v>0</v>
      </c>
    </row>
    <row r="135" spans="1:6" ht="16.5">
      <c r="A135" s="619"/>
      <c r="B135" s="665" t="s">
        <v>1914</v>
      </c>
      <c r="C135" s="160" t="s">
        <v>413</v>
      </c>
      <c r="D135" s="160">
        <v>850</v>
      </c>
      <c r="E135" s="620"/>
      <c r="F135" s="722">
        <f>D135*E135</f>
        <v>0</v>
      </c>
    </row>
    <row r="136" spans="1:6" ht="16.5">
      <c r="A136" s="619"/>
      <c r="B136" s="720"/>
      <c r="C136" s="160"/>
      <c r="D136" s="160"/>
      <c r="E136" s="620"/>
      <c r="F136" s="719"/>
    </row>
    <row r="137" spans="1:6" ht="82.5">
      <c r="A137" s="708">
        <f>MAX($A$22:A136)+1</f>
        <v>13</v>
      </c>
      <c r="B137" s="723" t="s">
        <v>991</v>
      </c>
      <c r="C137" s="160"/>
      <c r="D137" s="160"/>
      <c r="E137" s="620"/>
      <c r="F137" s="719"/>
    </row>
    <row r="138" spans="1:6" ht="49.5">
      <c r="A138" s="619"/>
      <c r="B138" s="723" t="s">
        <v>992</v>
      </c>
      <c r="C138" s="160"/>
      <c r="D138" s="160"/>
      <c r="E138" s="620"/>
      <c r="F138" s="719"/>
    </row>
    <row r="139" spans="1:6" ht="16.5">
      <c r="A139" s="619"/>
      <c r="B139" s="720" t="s">
        <v>993</v>
      </c>
      <c r="C139" s="160" t="s">
        <v>413</v>
      </c>
      <c r="D139" s="757">
        <v>240</v>
      </c>
      <c r="E139" s="620"/>
      <c r="F139" s="722">
        <f>D139*E139</f>
        <v>0</v>
      </c>
    </row>
    <row r="140" spans="1:6" ht="16.5">
      <c r="A140" s="619"/>
      <c r="B140" s="623" t="s">
        <v>994</v>
      </c>
      <c r="C140" s="160" t="s">
        <v>413</v>
      </c>
      <c r="D140" s="757">
        <v>15</v>
      </c>
      <c r="E140" s="620"/>
      <c r="F140" s="722">
        <f>D140*E140</f>
        <v>0</v>
      </c>
    </row>
    <row r="141" spans="1:6" ht="16.5">
      <c r="A141" s="619"/>
      <c r="B141" s="623"/>
      <c r="C141" s="757"/>
      <c r="D141" s="758"/>
      <c r="E141" s="620"/>
      <c r="F141" s="713"/>
    </row>
    <row r="142" spans="1:6" ht="33">
      <c r="A142" s="708">
        <f>MAX($A$22:A141)+1</f>
        <v>14</v>
      </c>
      <c r="B142" s="709" t="s">
        <v>995</v>
      </c>
      <c r="C142" s="757"/>
      <c r="D142" s="759"/>
      <c r="E142" s="620"/>
      <c r="F142" s="713"/>
    </row>
    <row r="143" spans="1:6" ht="16.5">
      <c r="A143" s="619"/>
      <c r="B143" s="623"/>
      <c r="C143" s="757" t="s">
        <v>315</v>
      </c>
      <c r="D143" s="758">
        <v>35</v>
      </c>
      <c r="E143" s="620"/>
      <c r="F143" s="722">
        <f>D143*E143</f>
        <v>0</v>
      </c>
    </row>
    <row r="144" spans="1:6">
      <c r="A144" s="250"/>
      <c r="B144" s="262"/>
      <c r="D144" s="768"/>
      <c r="E144" s="256"/>
      <c r="F144" s="279"/>
    </row>
    <row r="145" spans="1:9" s="15" customFormat="1" ht="15" customHeight="1">
      <c r="A145" s="462"/>
      <c r="B145" s="942" t="s">
        <v>1843</v>
      </c>
      <c r="C145" s="463"/>
      <c r="D145" s="794"/>
      <c r="E145" s="465" t="s">
        <v>924</v>
      </c>
      <c r="F145" s="490">
        <f>SUM(F128:F144)</f>
        <v>0</v>
      </c>
    </row>
    <row r="146" spans="1:9" s="15" customFormat="1" ht="15" customHeight="1">
      <c r="A146" s="61"/>
      <c r="B146" s="943"/>
      <c r="C146" s="49"/>
      <c r="D146" s="92"/>
      <c r="E146" s="200" t="s">
        <v>925</v>
      </c>
      <c r="F146" s="239">
        <f>SUM(F35:F126)</f>
        <v>0</v>
      </c>
      <c r="G146" s="199"/>
      <c r="I146" s="200"/>
    </row>
    <row r="147" spans="1:9" s="17" customFormat="1" ht="17.25" thickBot="1">
      <c r="A147" s="456"/>
      <c r="B147" s="944"/>
      <c r="C147" s="457"/>
      <c r="D147" s="795"/>
      <c r="E147" s="458" t="s">
        <v>1838</v>
      </c>
      <c r="F147" s="460">
        <f>SUM(F145:F146)</f>
        <v>0</v>
      </c>
      <c r="G147" s="201"/>
      <c r="I147" s="198"/>
    </row>
    <row r="148" spans="1:9" ht="15.75" thickTop="1">
      <c r="A148" s="250"/>
      <c r="B148" s="251"/>
      <c r="C148" s="780"/>
      <c r="D148" s="768"/>
      <c r="E148" s="256"/>
      <c r="F148" s="343"/>
    </row>
    <row r="149" spans="1:9">
      <c r="A149" s="250"/>
      <c r="B149" s="251"/>
      <c r="C149" s="780"/>
      <c r="D149" s="768"/>
      <c r="E149" s="256"/>
      <c r="F149" s="343"/>
    </row>
    <row r="150" spans="1:9">
      <c r="A150" s="250"/>
      <c r="B150" s="259" t="s">
        <v>996</v>
      </c>
      <c r="C150" s="761"/>
      <c r="D150" s="761"/>
      <c r="E150" s="275"/>
      <c r="F150" s="433"/>
    </row>
    <row r="151" spans="1:9">
      <c r="A151" s="250"/>
      <c r="B151" s="262"/>
      <c r="C151" s="761"/>
      <c r="D151" s="761"/>
      <c r="E151" s="275"/>
      <c r="F151" s="434"/>
    </row>
    <row r="152" spans="1:9" ht="76.5">
      <c r="A152" s="613">
        <f>MAX($A$150:A151)+1</f>
        <v>1</v>
      </c>
      <c r="B152" s="614" t="s">
        <v>1805</v>
      </c>
      <c r="C152" s="781"/>
      <c r="D152" s="781"/>
      <c r="E152" s="614"/>
      <c r="F152" s="614"/>
    </row>
    <row r="153" spans="1:9">
      <c r="A153" s="613"/>
      <c r="B153" s="614" t="s">
        <v>997</v>
      </c>
      <c r="C153" s="781"/>
      <c r="D153" s="781"/>
      <c r="E153" s="614"/>
      <c r="F153" s="614"/>
    </row>
    <row r="154" spans="1:9">
      <c r="A154" s="613"/>
      <c r="B154" s="614" t="s">
        <v>1865</v>
      </c>
      <c r="C154" s="781"/>
      <c r="D154" s="781"/>
      <c r="E154" s="614"/>
      <c r="F154" s="614"/>
    </row>
    <row r="155" spans="1:9">
      <c r="A155" s="613"/>
      <c r="B155" s="614" t="s">
        <v>998</v>
      </c>
      <c r="C155" s="781"/>
      <c r="D155" s="781"/>
      <c r="E155" s="614"/>
      <c r="F155" s="614"/>
    </row>
    <row r="156" spans="1:9">
      <c r="A156" s="613"/>
      <c r="B156" s="614" t="s">
        <v>999</v>
      </c>
      <c r="C156" s="781"/>
      <c r="D156" s="781"/>
      <c r="E156" s="614"/>
      <c r="F156" s="614"/>
    </row>
    <row r="157" spans="1:9">
      <c r="A157" s="613"/>
      <c r="B157" s="614" t="s">
        <v>1000</v>
      </c>
      <c r="C157" s="781"/>
      <c r="D157" s="781"/>
      <c r="E157" s="614"/>
      <c r="F157" s="614"/>
    </row>
    <row r="158" spans="1:9" ht="25.5">
      <c r="A158" s="613"/>
      <c r="B158" s="614" t="s">
        <v>1753</v>
      </c>
      <c r="C158" s="781"/>
      <c r="D158" s="781"/>
      <c r="E158" s="614"/>
      <c r="F158" s="614"/>
    </row>
    <row r="159" spans="1:9">
      <c r="A159" s="613"/>
      <c r="B159" s="614" t="s">
        <v>1001</v>
      </c>
      <c r="C159" s="781"/>
      <c r="D159" s="781"/>
      <c r="E159" s="614"/>
      <c r="F159" s="614"/>
    </row>
    <row r="160" spans="1:9">
      <c r="A160" s="613"/>
      <c r="B160" s="614" t="s">
        <v>956</v>
      </c>
      <c r="C160" s="781"/>
      <c r="D160" s="781"/>
      <c r="E160" s="614"/>
      <c r="F160" s="614"/>
    </row>
    <row r="161" spans="1:6" ht="25.5">
      <c r="A161" s="613"/>
      <c r="B161" s="614" t="s">
        <v>1002</v>
      </c>
      <c r="C161" s="781"/>
      <c r="D161" s="781"/>
      <c r="E161" s="614"/>
      <c r="F161" s="614"/>
    </row>
    <row r="162" spans="1:6">
      <c r="A162" s="613"/>
      <c r="B162" s="614" t="s">
        <v>1003</v>
      </c>
      <c r="C162" s="781"/>
      <c r="D162" s="781"/>
      <c r="E162" s="614"/>
      <c r="F162" s="614"/>
    </row>
    <row r="163" spans="1:6" ht="25.5">
      <c r="A163" s="613"/>
      <c r="B163" s="614" t="s">
        <v>1004</v>
      </c>
      <c r="C163" s="781"/>
      <c r="D163" s="781"/>
      <c r="E163" s="614"/>
      <c r="F163" s="614"/>
    </row>
    <row r="164" spans="1:6">
      <c r="A164" s="613"/>
      <c r="B164" s="614"/>
      <c r="C164" s="781" t="s">
        <v>958</v>
      </c>
      <c r="D164" s="781">
        <v>3</v>
      </c>
      <c r="E164" s="614"/>
      <c r="F164" s="614">
        <f>D164*E164</f>
        <v>0</v>
      </c>
    </row>
    <row r="165" spans="1:6" ht="16.5">
      <c r="A165" s="250"/>
      <c r="B165" s="442"/>
      <c r="C165" s="782"/>
      <c r="D165" s="761"/>
      <c r="E165" s="105"/>
      <c r="F165" s="433"/>
    </row>
    <row r="166" spans="1:6" ht="63.75">
      <c r="A166" s="538">
        <f>MAX($A$150:A163)+1</f>
        <v>2</v>
      </c>
      <c r="B166" s="543" t="s">
        <v>1754</v>
      </c>
      <c r="C166" s="783"/>
      <c r="D166" s="769"/>
      <c r="E166" s="525"/>
      <c r="F166" s="541"/>
    </row>
    <row r="167" spans="1:6" ht="16.5">
      <c r="A167" s="538"/>
      <c r="B167" s="544" t="s">
        <v>997</v>
      </c>
      <c r="C167" s="783"/>
      <c r="D167" s="769"/>
      <c r="E167" s="525"/>
      <c r="F167" s="541"/>
    </row>
    <row r="168" spans="1:6" ht="16.5">
      <c r="A168" s="538"/>
      <c r="B168" s="544" t="s">
        <v>1865</v>
      </c>
      <c r="C168" s="783"/>
      <c r="D168" s="769"/>
      <c r="E168" s="525"/>
      <c r="F168" s="541"/>
    </row>
    <row r="169" spans="1:6" ht="16.5">
      <c r="A169" s="538"/>
      <c r="B169" s="544" t="s">
        <v>998</v>
      </c>
      <c r="C169" s="784"/>
      <c r="D169" s="769"/>
      <c r="E169" s="525"/>
      <c r="F169" s="541"/>
    </row>
    <row r="170" spans="1:6" ht="16.5">
      <c r="A170" s="538"/>
      <c r="B170" s="544" t="s">
        <v>999</v>
      </c>
      <c r="C170" s="783"/>
      <c r="D170" s="769"/>
      <c r="E170" s="525"/>
      <c r="F170" s="541"/>
    </row>
    <row r="171" spans="1:6" ht="16.5">
      <c r="A171" s="538"/>
      <c r="B171" s="544" t="s">
        <v>1000</v>
      </c>
      <c r="C171" s="784"/>
      <c r="D171" s="769"/>
      <c r="E171" s="525"/>
      <c r="F171" s="541"/>
    </row>
    <row r="172" spans="1:6" ht="25.5">
      <c r="A172" s="538"/>
      <c r="B172" s="545" t="s">
        <v>1755</v>
      </c>
      <c r="C172" s="784"/>
      <c r="D172" s="769"/>
      <c r="E172" s="525"/>
      <c r="F172" s="541"/>
    </row>
    <row r="173" spans="1:6" ht="16.5">
      <c r="A173" s="538"/>
      <c r="B173" s="544" t="s">
        <v>1001</v>
      </c>
      <c r="C173" s="784"/>
      <c r="D173" s="769"/>
      <c r="E173" s="525"/>
      <c r="F173" s="541"/>
    </row>
    <row r="174" spans="1:6" ht="16.5">
      <c r="A174" s="538"/>
      <c r="B174" s="544" t="s">
        <v>956</v>
      </c>
      <c r="C174" s="784"/>
      <c r="D174" s="769"/>
      <c r="E174" s="525"/>
      <c r="F174" s="541"/>
    </row>
    <row r="175" spans="1:6" ht="25.5">
      <c r="A175" s="538"/>
      <c r="B175" s="545" t="s">
        <v>1002</v>
      </c>
      <c r="C175" s="784"/>
      <c r="D175" s="769"/>
      <c r="E175" s="525"/>
      <c r="F175" s="541"/>
    </row>
    <row r="176" spans="1:6" ht="16.5">
      <c r="A176" s="526"/>
      <c r="B176" s="546" t="s">
        <v>1003</v>
      </c>
      <c r="C176" s="783"/>
      <c r="D176" s="769"/>
      <c r="E176" s="525"/>
      <c r="F176" s="541"/>
    </row>
    <row r="177" spans="1:6" ht="25.5">
      <c r="A177" s="529"/>
      <c r="B177" s="547" t="s">
        <v>1005</v>
      </c>
      <c r="C177" s="785"/>
      <c r="D177" s="769"/>
      <c r="E177" s="525"/>
      <c r="F177" s="541"/>
    </row>
    <row r="178" spans="1:6" ht="16.5">
      <c r="A178" s="529"/>
      <c r="B178" s="548"/>
      <c r="C178" s="769" t="s">
        <v>958</v>
      </c>
      <c r="D178" s="769">
        <v>4</v>
      </c>
      <c r="E178" s="525"/>
      <c r="F178" s="540">
        <f>D178*E178</f>
        <v>0</v>
      </c>
    </row>
    <row r="179" spans="1:6" ht="16.5">
      <c r="A179" s="250"/>
      <c r="B179" s="262"/>
      <c r="C179" s="782"/>
      <c r="D179" s="761"/>
      <c r="E179" s="105"/>
      <c r="F179" s="433"/>
    </row>
    <row r="180" spans="1:6" ht="63.75">
      <c r="A180" s="538">
        <f>MAX($A$150:A176)+1</f>
        <v>3</v>
      </c>
      <c r="B180" s="549" t="s">
        <v>1756</v>
      </c>
      <c r="C180" s="783"/>
      <c r="D180" s="783"/>
      <c r="E180" s="525"/>
      <c r="F180" s="539"/>
    </row>
    <row r="181" spans="1:6" ht="16.5">
      <c r="A181" s="526"/>
      <c r="B181" s="550" t="s">
        <v>997</v>
      </c>
      <c r="C181" s="783"/>
      <c r="D181" s="783"/>
      <c r="E181" s="525"/>
      <c r="F181" s="539"/>
    </row>
    <row r="182" spans="1:6" ht="16.5">
      <c r="A182" s="526"/>
      <c r="B182" s="550" t="s">
        <v>1866</v>
      </c>
      <c r="C182" s="783"/>
      <c r="D182" s="783"/>
      <c r="E182" s="525"/>
      <c r="F182" s="539"/>
    </row>
    <row r="183" spans="1:6" ht="16.5">
      <c r="A183" s="526"/>
      <c r="B183" s="550" t="s">
        <v>1006</v>
      </c>
      <c r="C183" s="783"/>
      <c r="D183" s="783"/>
      <c r="E183" s="525"/>
      <c r="F183" s="539"/>
    </row>
    <row r="184" spans="1:6" ht="16.5">
      <c r="A184" s="526"/>
      <c r="B184" s="550" t="s">
        <v>999</v>
      </c>
      <c r="C184" s="783"/>
      <c r="D184" s="783"/>
      <c r="E184" s="525"/>
      <c r="F184" s="539"/>
    </row>
    <row r="185" spans="1:6" ht="16.5">
      <c r="A185" s="526"/>
      <c r="B185" s="550" t="s">
        <v>1007</v>
      </c>
      <c r="C185" s="783"/>
      <c r="D185" s="783"/>
      <c r="E185" s="525"/>
      <c r="F185" s="539"/>
    </row>
    <row r="186" spans="1:6" ht="16.5">
      <c r="A186" s="526"/>
      <c r="B186" s="550" t="s">
        <v>1008</v>
      </c>
      <c r="C186" s="783"/>
      <c r="D186" s="783"/>
      <c r="E186" s="525"/>
      <c r="F186" s="539"/>
    </row>
    <row r="187" spans="1:6" ht="16.5">
      <c r="A187" s="526"/>
      <c r="B187" s="550" t="s">
        <v>956</v>
      </c>
      <c r="C187" s="783"/>
      <c r="D187" s="783"/>
      <c r="E187" s="525"/>
      <c r="F187" s="539"/>
    </row>
    <row r="188" spans="1:6" ht="16.5">
      <c r="A188" s="526"/>
      <c r="B188" s="551" t="s">
        <v>1009</v>
      </c>
      <c r="C188" s="783"/>
      <c r="D188" s="783"/>
      <c r="E188" s="525"/>
      <c r="F188" s="539"/>
    </row>
    <row r="189" spans="1:6" ht="16.5">
      <c r="A189" s="526"/>
      <c r="B189" s="551" t="s">
        <v>1010</v>
      </c>
      <c r="C189" s="783"/>
      <c r="D189" s="783"/>
      <c r="E189" s="525"/>
      <c r="F189" s="539"/>
    </row>
    <row r="190" spans="1:6" ht="16.5">
      <c r="A190" s="526"/>
      <c r="B190" s="550" t="s">
        <v>1003</v>
      </c>
      <c r="C190" s="783"/>
      <c r="D190" s="783"/>
      <c r="E190" s="525"/>
      <c r="F190" s="539"/>
    </row>
    <row r="191" spans="1:6" ht="25.5">
      <c r="A191" s="526"/>
      <c r="B191" s="552" t="s">
        <v>1011</v>
      </c>
      <c r="C191" s="783"/>
      <c r="D191" s="783"/>
      <c r="E191" s="525"/>
      <c r="F191" s="539"/>
    </row>
    <row r="192" spans="1:6" ht="16.5">
      <c r="A192" s="526"/>
      <c r="B192" s="553"/>
      <c r="C192" s="783" t="s">
        <v>1012</v>
      </c>
      <c r="D192" s="783">
        <v>2</v>
      </c>
      <c r="E192" s="525"/>
      <c r="F192" s="542">
        <f>D192*E192</f>
        <v>0</v>
      </c>
    </row>
    <row r="193" spans="1:9" ht="16.5">
      <c r="A193" s="250"/>
      <c r="B193" s="251"/>
      <c r="C193" s="761"/>
      <c r="D193" s="761"/>
      <c r="E193" s="105"/>
      <c r="F193" s="433"/>
    </row>
    <row r="194" spans="1:9" ht="89.25">
      <c r="A194" s="538">
        <f>MAX($A$145:A193)+1</f>
        <v>4</v>
      </c>
      <c r="B194" s="553" t="s">
        <v>1013</v>
      </c>
      <c r="C194" s="783"/>
      <c r="D194" s="769"/>
      <c r="E194" s="525"/>
      <c r="F194" s="541"/>
    </row>
    <row r="195" spans="1:9" ht="16.5">
      <c r="A195" s="538"/>
      <c r="B195" s="554" t="s">
        <v>1867</v>
      </c>
      <c r="C195" s="783" t="s">
        <v>413</v>
      </c>
      <c r="D195" s="769">
        <v>20</v>
      </c>
      <c r="E195" s="525"/>
      <c r="F195" s="542">
        <f>D195*E195</f>
        <v>0</v>
      </c>
    </row>
    <row r="196" spans="1:9" ht="16.5">
      <c r="A196" s="555"/>
      <c r="B196" s="554" t="s">
        <v>1868</v>
      </c>
      <c r="C196" s="783" t="s">
        <v>413</v>
      </c>
      <c r="D196" s="769">
        <v>35</v>
      </c>
      <c r="E196" s="525"/>
      <c r="F196" s="542">
        <f>D196*E196</f>
        <v>0</v>
      </c>
    </row>
    <row r="197" spans="1:9" ht="16.5">
      <c r="A197" s="556"/>
      <c r="B197" s="554" t="s">
        <v>1869</v>
      </c>
      <c r="C197" s="783" t="s">
        <v>413</v>
      </c>
      <c r="D197" s="769">
        <v>5</v>
      </c>
      <c r="E197" s="525"/>
      <c r="F197" s="542">
        <f>D197*E197</f>
        <v>0</v>
      </c>
    </row>
    <row r="198" spans="1:9" ht="6" customHeight="1">
      <c r="A198" s="526"/>
      <c r="B198" s="527"/>
      <c r="C198" s="769"/>
      <c r="D198" s="769"/>
      <c r="E198" s="525"/>
      <c r="F198" s="541"/>
    </row>
    <row r="199" spans="1:9" ht="51">
      <c r="A199" s="538">
        <f>MAX($A$145:A198)+1</f>
        <v>5</v>
      </c>
      <c r="B199" s="530" t="s">
        <v>1647</v>
      </c>
      <c r="C199" s="783"/>
      <c r="D199" s="769"/>
      <c r="E199" s="525"/>
      <c r="F199" s="541"/>
    </row>
    <row r="200" spans="1:9" ht="16.5">
      <c r="A200" s="526"/>
      <c r="B200" s="557"/>
      <c r="C200" s="783" t="s">
        <v>1870</v>
      </c>
      <c r="D200" s="769">
        <v>5</v>
      </c>
      <c r="E200" s="525"/>
      <c r="F200" s="542">
        <f>D200*E200</f>
        <v>0</v>
      </c>
    </row>
    <row r="201" spans="1:9" ht="16.5">
      <c r="A201" s="526"/>
      <c r="B201" s="527"/>
      <c r="C201" s="769"/>
      <c r="D201" s="769"/>
      <c r="E201" s="525"/>
      <c r="F201" s="541"/>
    </row>
    <row r="202" spans="1:9" ht="25.5">
      <c r="A202" s="538">
        <f>MAX($A$145:A201)+1</f>
        <v>6</v>
      </c>
      <c r="B202" s="528" t="s">
        <v>1014</v>
      </c>
      <c r="C202" s="769"/>
      <c r="D202" s="769"/>
      <c r="E202" s="525"/>
      <c r="F202" s="541"/>
    </row>
    <row r="203" spans="1:9" ht="16.5">
      <c r="A203" s="526"/>
      <c r="B203" s="527"/>
      <c r="C203" s="769" t="s">
        <v>958</v>
      </c>
      <c r="D203" s="769">
        <v>1</v>
      </c>
      <c r="E203" s="525"/>
      <c r="F203" s="542">
        <f>D203*E203</f>
        <v>0</v>
      </c>
    </row>
    <row r="204" spans="1:9">
      <c r="A204" s="250"/>
      <c r="B204" s="251"/>
      <c r="C204" s="761"/>
      <c r="D204" s="761"/>
      <c r="E204" s="275"/>
      <c r="F204" s="433"/>
    </row>
    <row r="205" spans="1:9" s="15" customFormat="1" ht="15" customHeight="1">
      <c r="A205" s="462"/>
      <c r="B205" s="942" t="s">
        <v>1844</v>
      </c>
      <c r="C205" s="463"/>
      <c r="D205" s="794"/>
      <c r="E205" s="465" t="s">
        <v>924</v>
      </c>
      <c r="F205" s="492"/>
      <c r="G205"/>
    </row>
    <row r="206" spans="1:9" s="15" customFormat="1" ht="15" customHeight="1">
      <c r="A206" s="61"/>
      <c r="B206" s="943"/>
      <c r="C206" s="49"/>
      <c r="D206" s="92"/>
      <c r="E206" s="200" t="s">
        <v>925</v>
      </c>
      <c r="F206" s="558">
        <f>SUM(F164:F205)</f>
        <v>0</v>
      </c>
      <c r="G206"/>
      <c r="I206" s="200"/>
    </row>
    <row r="207" spans="1:9" s="17" customFormat="1" ht="17.25" thickBot="1">
      <c r="A207" s="456"/>
      <c r="B207" s="944"/>
      <c r="C207" s="457"/>
      <c r="D207" s="795"/>
      <c r="E207" s="458" t="s">
        <v>1838</v>
      </c>
      <c r="F207" s="460">
        <f>SUM(F205:F206)</f>
        <v>0</v>
      </c>
      <c r="G207"/>
      <c r="I207" s="198"/>
    </row>
    <row r="208" spans="1:9" s="17" customFormat="1" ht="17.25" thickTop="1">
      <c r="A208" s="61"/>
      <c r="B208" s="459"/>
      <c r="C208" s="49"/>
      <c r="D208" s="102"/>
      <c r="E208" s="47"/>
      <c r="F208" s="491"/>
      <c r="G208"/>
      <c r="I208" s="198"/>
    </row>
    <row r="209" spans="1:6">
      <c r="A209" s="263"/>
      <c r="B209" s="257" t="s">
        <v>1016</v>
      </c>
      <c r="C209" s="408"/>
      <c r="D209" s="770"/>
      <c r="E209" s="265"/>
      <c r="F209" s="265"/>
    </row>
    <row r="210" spans="1:6" ht="8.25" customHeight="1">
      <c r="A210" s="263"/>
      <c r="B210" s="257"/>
      <c r="C210" s="786"/>
      <c r="D210" s="771"/>
      <c r="E210" s="265"/>
      <c r="F210" s="265"/>
    </row>
    <row r="211" spans="1:6" ht="82.5">
      <c r="A211" s="702">
        <f>MAX($A$209:A210)+1</f>
        <v>1</v>
      </c>
      <c r="B211" s="727" t="s">
        <v>1017</v>
      </c>
      <c r="C211" s="763"/>
      <c r="D211" s="762"/>
      <c r="E211" s="712"/>
      <c r="F211" s="712"/>
    </row>
    <row r="212" spans="1:6" ht="132">
      <c r="A212" s="639"/>
      <c r="B212" s="727" t="s">
        <v>1018</v>
      </c>
      <c r="C212" s="763"/>
      <c r="D212" s="762"/>
      <c r="E212" s="712"/>
      <c r="F212" s="712"/>
    </row>
    <row r="213" spans="1:6" ht="82.5">
      <c r="A213" s="639"/>
      <c r="B213" s="727" t="s">
        <v>1019</v>
      </c>
      <c r="C213" s="763"/>
      <c r="D213" s="762"/>
      <c r="E213" s="712"/>
      <c r="F213" s="712"/>
    </row>
    <row r="214" spans="1:6" ht="115.5">
      <c r="A214" s="639"/>
      <c r="B214" s="727" t="s">
        <v>1020</v>
      </c>
      <c r="C214" s="763"/>
      <c r="D214" s="762"/>
      <c r="E214" s="712"/>
      <c r="F214" s="712"/>
    </row>
    <row r="215" spans="1:6" ht="99">
      <c r="A215" s="639"/>
      <c r="B215" s="727" t="s">
        <v>1021</v>
      </c>
      <c r="C215" s="763"/>
      <c r="D215" s="762"/>
      <c r="E215" s="712"/>
      <c r="F215" s="712"/>
    </row>
    <row r="216" spans="1:6" ht="66">
      <c r="A216" s="639"/>
      <c r="B216" s="727" t="s">
        <v>1022</v>
      </c>
      <c r="C216" s="763"/>
      <c r="D216" s="762"/>
      <c r="E216" s="712"/>
      <c r="F216" s="712"/>
    </row>
    <row r="217" spans="1:6" ht="49.5">
      <c r="A217" s="639"/>
      <c r="B217" s="728" t="s">
        <v>1023</v>
      </c>
      <c r="C217" s="763"/>
      <c r="D217" s="762"/>
      <c r="E217" s="712"/>
      <c r="F217" s="712"/>
    </row>
    <row r="218" spans="1:6" ht="148.5">
      <c r="A218" s="639"/>
      <c r="B218" s="727" t="s">
        <v>1024</v>
      </c>
      <c r="C218" s="763"/>
      <c r="D218" s="762"/>
      <c r="E218" s="712"/>
      <c r="F218" s="712"/>
    </row>
    <row r="219" spans="1:6" ht="16.5">
      <c r="A219" s="639"/>
      <c r="B219" s="729" t="s">
        <v>1025</v>
      </c>
      <c r="C219" s="763"/>
      <c r="D219" s="762"/>
      <c r="E219" s="712"/>
      <c r="F219" s="712"/>
    </row>
    <row r="220" spans="1:6" ht="49.5">
      <c r="A220" s="639"/>
      <c r="B220" s="730" t="s">
        <v>1026</v>
      </c>
      <c r="C220" s="763"/>
      <c r="D220" s="762"/>
      <c r="E220" s="712"/>
      <c r="F220" s="712"/>
    </row>
    <row r="221" spans="1:6" ht="33">
      <c r="A221" s="639"/>
      <c r="B221" s="731" t="s">
        <v>1027</v>
      </c>
      <c r="C221" s="763"/>
      <c r="D221" s="762"/>
      <c r="E221" s="712"/>
      <c r="F221" s="712"/>
    </row>
    <row r="222" spans="1:6" ht="33">
      <c r="A222" s="639"/>
      <c r="B222" s="731" t="s">
        <v>1028</v>
      </c>
      <c r="C222" s="763"/>
      <c r="D222" s="762"/>
      <c r="E222" s="712"/>
      <c r="F222" s="712"/>
    </row>
    <row r="223" spans="1:6" ht="33">
      <c r="A223" s="639"/>
      <c r="B223" s="731" t="s">
        <v>1029</v>
      </c>
      <c r="C223" s="763"/>
      <c r="D223" s="762"/>
      <c r="E223" s="712"/>
      <c r="F223" s="712"/>
    </row>
    <row r="224" spans="1:6" ht="16.5">
      <c r="A224" s="639"/>
      <c r="B224" s="729" t="s">
        <v>1030</v>
      </c>
      <c r="C224" s="763"/>
      <c r="D224" s="762"/>
      <c r="E224" s="712"/>
      <c r="F224" s="712"/>
    </row>
    <row r="225" spans="1:6" ht="33">
      <c r="A225" s="639"/>
      <c r="B225" s="731" t="s">
        <v>1031</v>
      </c>
      <c r="C225" s="763"/>
      <c r="D225" s="762"/>
      <c r="E225" s="712"/>
      <c r="F225" s="712"/>
    </row>
    <row r="226" spans="1:6" ht="33">
      <c r="A226" s="639"/>
      <c r="B226" s="731" t="s">
        <v>1032</v>
      </c>
      <c r="C226" s="763"/>
      <c r="D226" s="762"/>
      <c r="E226" s="712"/>
      <c r="F226" s="712"/>
    </row>
    <row r="227" spans="1:6" ht="16.5">
      <c r="A227" s="639"/>
      <c r="B227" s="729" t="s">
        <v>1033</v>
      </c>
      <c r="C227" s="763"/>
      <c r="D227" s="762"/>
      <c r="E227" s="712"/>
      <c r="F227" s="712"/>
    </row>
    <row r="228" spans="1:6" ht="16.5">
      <c r="A228" s="639"/>
      <c r="B228" s="729" t="s">
        <v>1034</v>
      </c>
      <c r="C228" s="763"/>
      <c r="D228" s="762"/>
      <c r="E228" s="712"/>
      <c r="F228" s="712"/>
    </row>
    <row r="229" spans="1:6" ht="33">
      <c r="A229" s="639"/>
      <c r="B229" s="731" t="s">
        <v>1035</v>
      </c>
      <c r="C229" s="763"/>
      <c r="D229" s="762"/>
      <c r="E229" s="712"/>
      <c r="F229" s="712"/>
    </row>
    <row r="230" spans="1:6" ht="16.5">
      <c r="A230" s="639"/>
      <c r="B230" s="729" t="s">
        <v>1036</v>
      </c>
      <c r="C230" s="763"/>
      <c r="D230" s="762"/>
      <c r="E230" s="712"/>
      <c r="F230" s="712"/>
    </row>
    <row r="231" spans="1:6" ht="16.5">
      <c r="A231" s="639"/>
      <c r="B231" s="729" t="s">
        <v>1037</v>
      </c>
      <c r="C231" s="763"/>
      <c r="D231" s="762"/>
      <c r="E231" s="712"/>
      <c r="F231" s="712"/>
    </row>
    <row r="232" spans="1:6" ht="16.5">
      <c r="A232" s="639"/>
      <c r="B232" s="729" t="s">
        <v>1038</v>
      </c>
      <c r="C232" s="763"/>
      <c r="D232" s="762"/>
      <c r="E232" s="712"/>
      <c r="F232" s="732"/>
    </row>
    <row r="233" spans="1:6" ht="16.5">
      <c r="A233" s="639"/>
      <c r="B233" s="729" t="s">
        <v>1039</v>
      </c>
      <c r="C233" s="763"/>
      <c r="D233" s="762"/>
      <c r="E233" s="712"/>
      <c r="F233" s="712"/>
    </row>
    <row r="234" spans="1:6" ht="16.5">
      <c r="A234" s="639"/>
      <c r="B234" s="729" t="s">
        <v>1040</v>
      </c>
      <c r="C234" s="763"/>
      <c r="D234" s="762"/>
      <c r="E234" s="712"/>
      <c r="F234" s="732"/>
    </row>
    <row r="235" spans="1:6" ht="16.5">
      <c r="A235" s="639"/>
      <c r="B235" s="733" t="s">
        <v>1041</v>
      </c>
      <c r="C235" s="763"/>
      <c r="D235" s="762"/>
      <c r="E235" s="712"/>
      <c r="F235" s="732"/>
    </row>
    <row r="236" spans="1:6" ht="33">
      <c r="A236" s="639"/>
      <c r="B236" s="734" t="s">
        <v>1042</v>
      </c>
      <c r="C236" s="763"/>
      <c r="D236" s="762"/>
      <c r="E236" s="712"/>
      <c r="F236" s="732"/>
    </row>
    <row r="237" spans="1:6" ht="181.5">
      <c r="A237" s="639"/>
      <c r="B237" s="734" t="s">
        <v>1043</v>
      </c>
      <c r="C237" s="763"/>
      <c r="D237" s="762"/>
      <c r="E237" s="638"/>
      <c r="F237" s="732"/>
    </row>
    <row r="238" spans="1:6" ht="99">
      <c r="A238" s="639"/>
      <c r="B238" s="734" t="s">
        <v>1044</v>
      </c>
      <c r="C238" s="763"/>
      <c r="D238" s="762"/>
      <c r="E238" s="638"/>
      <c r="F238" s="732"/>
    </row>
    <row r="239" spans="1:6" ht="16.5">
      <c r="A239" s="639"/>
      <c r="B239" s="734" t="s">
        <v>1045</v>
      </c>
      <c r="C239" s="763"/>
      <c r="D239" s="762"/>
      <c r="E239" s="638"/>
      <c r="F239" s="732"/>
    </row>
    <row r="240" spans="1:6" ht="16.5">
      <c r="A240" s="639"/>
      <c r="B240" s="734" t="s">
        <v>1046</v>
      </c>
      <c r="C240" s="763"/>
      <c r="D240" s="762"/>
      <c r="E240" s="638"/>
      <c r="F240" s="732"/>
    </row>
    <row r="241" spans="1:6" ht="16.5">
      <c r="A241" s="639"/>
      <c r="B241" s="734" t="s">
        <v>1047</v>
      </c>
      <c r="C241" s="763"/>
      <c r="D241" s="762"/>
      <c r="E241" s="638"/>
      <c r="F241" s="732"/>
    </row>
    <row r="242" spans="1:6" ht="16.5">
      <c r="A242" s="639"/>
      <c r="B242" s="734" t="s">
        <v>1048</v>
      </c>
      <c r="C242" s="763"/>
      <c r="D242" s="762"/>
      <c r="E242" s="638"/>
      <c r="F242" s="732"/>
    </row>
    <row r="243" spans="1:6" ht="16.5">
      <c r="A243" s="639"/>
      <c r="B243" s="734" t="s">
        <v>1049</v>
      </c>
      <c r="C243" s="763"/>
      <c r="D243" s="762"/>
      <c r="E243" s="638"/>
      <c r="F243" s="732"/>
    </row>
    <row r="244" spans="1:6" ht="16.5">
      <c r="A244" s="639"/>
      <c r="B244" s="734" t="s">
        <v>1050</v>
      </c>
      <c r="C244" s="763"/>
      <c r="D244" s="762"/>
      <c r="E244" s="638"/>
      <c r="F244" s="732"/>
    </row>
    <row r="245" spans="1:6" ht="16.5">
      <c r="A245" s="639"/>
      <c r="B245" s="734" t="s">
        <v>1051</v>
      </c>
      <c r="C245" s="763"/>
      <c r="D245" s="762"/>
      <c r="E245" s="638"/>
      <c r="F245" s="732"/>
    </row>
    <row r="246" spans="1:6" ht="33">
      <c r="A246" s="639"/>
      <c r="B246" s="734" t="s">
        <v>1052</v>
      </c>
      <c r="C246" s="763"/>
      <c r="D246" s="762"/>
      <c r="E246" s="638"/>
      <c r="F246" s="732"/>
    </row>
    <row r="247" spans="1:6" ht="16.5">
      <c r="A247" s="639"/>
      <c r="B247" s="734" t="s">
        <v>1053</v>
      </c>
      <c r="C247" s="763"/>
      <c r="D247" s="762"/>
      <c r="E247" s="638"/>
      <c r="F247" s="732"/>
    </row>
    <row r="248" spans="1:6" ht="16.5">
      <c r="A248" s="639"/>
      <c r="B248" s="734" t="s">
        <v>1054</v>
      </c>
      <c r="C248" s="763"/>
      <c r="D248" s="762"/>
      <c r="E248" s="638"/>
      <c r="F248" s="732"/>
    </row>
    <row r="249" spans="1:6" ht="33">
      <c r="A249" s="639"/>
      <c r="B249" s="734" t="s">
        <v>1055</v>
      </c>
      <c r="C249" s="763"/>
      <c r="D249" s="762"/>
      <c r="E249" s="638"/>
      <c r="F249" s="732"/>
    </row>
    <row r="250" spans="1:6" ht="33">
      <c r="A250" s="639"/>
      <c r="B250" s="734" t="s">
        <v>1056</v>
      </c>
      <c r="C250" s="763"/>
      <c r="D250" s="762"/>
      <c r="E250" s="638"/>
      <c r="F250" s="732"/>
    </row>
    <row r="251" spans="1:6" ht="16.5">
      <c r="A251" s="639"/>
      <c r="B251" s="733" t="s">
        <v>1041</v>
      </c>
      <c r="C251" s="763"/>
      <c r="D251" s="763"/>
      <c r="E251" s="638"/>
      <c r="F251" s="714"/>
    </row>
    <row r="252" spans="1:6" ht="16.5">
      <c r="A252" s="639"/>
      <c r="B252" s="735"/>
      <c r="C252" s="763" t="s">
        <v>958</v>
      </c>
      <c r="D252" s="762">
        <v>2</v>
      </c>
      <c r="E252" s="638"/>
      <c r="F252" s="718">
        <f>D252*E252</f>
        <v>0</v>
      </c>
    </row>
    <row r="253" spans="1:6" ht="16.5">
      <c r="A253" s="643"/>
      <c r="B253" s="736"/>
      <c r="C253" s="160"/>
      <c r="D253" s="772"/>
      <c r="E253" s="620"/>
      <c r="F253" s="737"/>
    </row>
    <row r="254" spans="1:6" ht="66">
      <c r="A254" s="702">
        <f>MAX($A$209:A253)+1</f>
        <v>2</v>
      </c>
      <c r="B254" s="734" t="s">
        <v>1057</v>
      </c>
      <c r="C254" s="763"/>
      <c r="D254" s="762"/>
      <c r="E254" s="638"/>
      <c r="F254" s="712"/>
    </row>
    <row r="255" spans="1:6" ht="16.5">
      <c r="A255" s="639"/>
      <c r="B255" s="735"/>
      <c r="C255" s="787" t="s">
        <v>958</v>
      </c>
      <c r="D255" s="773">
        <v>1</v>
      </c>
      <c r="E255" s="638"/>
      <c r="F255" s="732">
        <f>D255*E255</f>
        <v>0</v>
      </c>
    </row>
    <row r="256" spans="1:6" ht="16.5">
      <c r="A256" s="643"/>
      <c r="B256" s="736"/>
      <c r="C256" s="788"/>
      <c r="D256" s="758"/>
      <c r="E256" s="620"/>
      <c r="F256" s="738"/>
    </row>
    <row r="257" spans="1:6" ht="115.5">
      <c r="A257" s="702">
        <f>MAX($A$209:A256)+1</f>
        <v>3</v>
      </c>
      <c r="B257" s="739" t="s">
        <v>1757</v>
      </c>
      <c r="C257" s="789"/>
      <c r="D257" s="762"/>
      <c r="E257" s="638"/>
      <c r="F257" s="740"/>
    </row>
    <row r="258" spans="1:6" ht="49.5">
      <c r="A258" s="702"/>
      <c r="B258" s="673" t="s">
        <v>1026</v>
      </c>
      <c r="C258" s="789"/>
      <c r="D258" s="762"/>
      <c r="E258" s="638"/>
      <c r="F258" s="740"/>
    </row>
    <row r="259" spans="1:6" ht="16.5">
      <c r="A259" s="702"/>
      <c r="B259" s="741" t="s">
        <v>1871</v>
      </c>
      <c r="C259" s="789"/>
      <c r="D259" s="762"/>
      <c r="E259" s="638"/>
      <c r="F259" s="740"/>
    </row>
    <row r="260" spans="1:6" ht="16.5">
      <c r="A260" s="702"/>
      <c r="B260" s="741" t="s">
        <v>1058</v>
      </c>
      <c r="C260" s="789"/>
      <c r="D260" s="762"/>
      <c r="E260" s="638"/>
      <c r="F260" s="740"/>
    </row>
    <row r="261" spans="1:6" ht="16.5">
      <c r="A261" s="702"/>
      <c r="B261" s="741" t="s">
        <v>1872</v>
      </c>
      <c r="C261" s="789"/>
      <c r="D261" s="762"/>
      <c r="E261" s="638"/>
      <c r="F261" s="740"/>
    </row>
    <row r="262" spans="1:6" ht="16.5">
      <c r="A262" s="702"/>
      <c r="B262" s="741" t="s">
        <v>1059</v>
      </c>
      <c r="C262" s="789"/>
      <c r="D262" s="762"/>
      <c r="E262" s="638"/>
      <c r="F262" s="740"/>
    </row>
    <row r="263" spans="1:6" ht="16.5">
      <c r="A263" s="702"/>
      <c r="B263" s="741" t="s">
        <v>1060</v>
      </c>
      <c r="C263" s="789"/>
      <c r="D263" s="762"/>
      <c r="E263" s="638"/>
      <c r="F263" s="740"/>
    </row>
    <row r="264" spans="1:6" ht="33">
      <c r="A264" s="702"/>
      <c r="B264" s="742" t="s">
        <v>1061</v>
      </c>
      <c r="C264" s="789"/>
      <c r="D264" s="762"/>
      <c r="E264" s="638"/>
      <c r="F264" s="740"/>
    </row>
    <row r="265" spans="1:6" ht="16.5">
      <c r="A265" s="702"/>
      <c r="B265" s="742" t="s">
        <v>1062</v>
      </c>
      <c r="C265" s="789"/>
      <c r="D265" s="762"/>
      <c r="E265" s="638"/>
      <c r="F265" s="740"/>
    </row>
    <row r="266" spans="1:6" ht="33">
      <c r="A266" s="702"/>
      <c r="B266" s="742" t="s">
        <v>1063</v>
      </c>
      <c r="C266" s="789"/>
      <c r="D266" s="762"/>
      <c r="E266" s="638"/>
      <c r="F266" s="740"/>
    </row>
    <row r="267" spans="1:6" ht="16.5">
      <c r="A267" s="702"/>
      <c r="B267" s="739" t="s">
        <v>1064</v>
      </c>
      <c r="C267" s="789"/>
      <c r="D267" s="762"/>
      <c r="E267" s="638"/>
      <c r="F267" s="740"/>
    </row>
    <row r="268" spans="1:6" ht="16.5">
      <c r="A268" s="702"/>
      <c r="B268" s="739" t="s">
        <v>1065</v>
      </c>
      <c r="C268" s="762"/>
      <c r="D268" s="763"/>
      <c r="E268" s="638"/>
      <c r="F268" s="740"/>
    </row>
    <row r="269" spans="1:6" ht="16.5">
      <c r="A269" s="702"/>
      <c r="B269" s="743" t="s">
        <v>1041</v>
      </c>
      <c r="C269" s="789"/>
      <c r="D269" s="762"/>
      <c r="E269" s="638"/>
      <c r="F269" s="740"/>
    </row>
    <row r="270" spans="1:6" ht="99">
      <c r="A270" s="702"/>
      <c r="B270" s="726" t="s">
        <v>1066</v>
      </c>
      <c r="C270" s="789"/>
      <c r="D270" s="762"/>
      <c r="E270" s="638"/>
      <c r="F270" s="740"/>
    </row>
    <row r="271" spans="1:6" ht="247.5">
      <c r="A271" s="702"/>
      <c r="B271" s="726" t="s">
        <v>1758</v>
      </c>
      <c r="C271" s="789"/>
      <c r="D271" s="762"/>
      <c r="E271" s="638"/>
      <c r="F271" s="740"/>
    </row>
    <row r="272" spans="1:6" ht="49.5">
      <c r="A272" s="702"/>
      <c r="B272" s="673" t="s">
        <v>1067</v>
      </c>
      <c r="C272" s="789"/>
      <c r="D272" s="762"/>
      <c r="E272" s="638"/>
      <c r="F272" s="740"/>
    </row>
    <row r="273" spans="1:6" ht="16.5">
      <c r="A273" s="702"/>
      <c r="B273" s="724" t="s">
        <v>1068</v>
      </c>
      <c r="C273" s="789"/>
      <c r="D273" s="762"/>
      <c r="E273" s="638"/>
      <c r="F273" s="740"/>
    </row>
    <row r="274" spans="1:6" ht="20.25" customHeight="1">
      <c r="A274" s="702"/>
      <c r="B274" s="725" t="s">
        <v>1069</v>
      </c>
      <c r="C274" s="789"/>
      <c r="D274" s="762"/>
      <c r="E274" s="638"/>
      <c r="F274" s="740"/>
    </row>
    <row r="275" spans="1:6" ht="16.5">
      <c r="A275" s="702"/>
      <c r="B275" s="673" t="s">
        <v>1070</v>
      </c>
      <c r="C275" s="789"/>
      <c r="D275" s="762"/>
      <c r="E275" s="638"/>
      <c r="F275" s="740"/>
    </row>
    <row r="276" spans="1:6" ht="16.5">
      <c r="A276" s="702"/>
      <c r="B276" s="743" t="s">
        <v>1041</v>
      </c>
      <c r="C276" s="763"/>
      <c r="D276" s="763"/>
      <c r="E276" s="638"/>
      <c r="F276" s="714"/>
    </row>
    <row r="277" spans="1:6" ht="16.5">
      <c r="A277" s="702"/>
      <c r="B277" s="726"/>
      <c r="C277" s="789" t="s">
        <v>958</v>
      </c>
      <c r="D277" s="762">
        <v>1</v>
      </c>
      <c r="E277" s="638"/>
      <c r="F277" s="718">
        <f>D277*E277</f>
        <v>0</v>
      </c>
    </row>
    <row r="278" spans="1:6" ht="16.5">
      <c r="A278" s="708"/>
      <c r="B278" s="736"/>
      <c r="C278" s="160"/>
      <c r="D278" s="772"/>
      <c r="E278" s="620"/>
      <c r="F278" s="737"/>
    </row>
    <row r="279" spans="1:6" ht="115.5">
      <c r="A279" s="702">
        <f>MAX($A$209:A257)+1</f>
        <v>4</v>
      </c>
      <c r="B279" s="652" t="s">
        <v>1071</v>
      </c>
      <c r="C279" s="763"/>
      <c r="D279" s="762"/>
      <c r="E279" s="638"/>
      <c r="F279" s="712"/>
    </row>
    <row r="280" spans="1:6" ht="16.5">
      <c r="A280" s="639"/>
      <c r="B280" s="652" t="s">
        <v>1072</v>
      </c>
      <c r="C280" s="763" t="s">
        <v>413</v>
      </c>
      <c r="D280" s="762">
        <v>60</v>
      </c>
      <c r="E280" s="638"/>
      <c r="F280" s="718">
        <f>D280*E280</f>
        <v>0</v>
      </c>
    </row>
    <row r="281" spans="1:6" ht="16.5">
      <c r="A281" s="639"/>
      <c r="B281" s="652" t="s">
        <v>1073</v>
      </c>
      <c r="C281" s="763" t="s">
        <v>413</v>
      </c>
      <c r="D281" s="762">
        <v>60</v>
      </c>
      <c r="E281" s="638"/>
      <c r="F281" s="718">
        <f>D281*E281</f>
        <v>0</v>
      </c>
    </row>
    <row r="282" spans="1:6" ht="16.5">
      <c r="A282" s="639"/>
      <c r="B282" s="652" t="s">
        <v>1074</v>
      </c>
      <c r="C282" s="763" t="s">
        <v>413</v>
      </c>
      <c r="D282" s="762">
        <v>20</v>
      </c>
      <c r="E282" s="638"/>
      <c r="F282" s="718">
        <f>D282*E282</f>
        <v>0</v>
      </c>
    </row>
    <row r="283" spans="1:6" ht="16.5">
      <c r="A283" s="639"/>
      <c r="B283" s="652" t="s">
        <v>1075</v>
      </c>
      <c r="C283" s="763" t="s">
        <v>413</v>
      </c>
      <c r="D283" s="762">
        <v>20</v>
      </c>
      <c r="E283" s="638"/>
      <c r="F283" s="718">
        <f>D283*E283</f>
        <v>0</v>
      </c>
    </row>
    <row r="284" spans="1:6" ht="16.5">
      <c r="A284" s="639"/>
      <c r="B284" s="735"/>
      <c r="C284" s="763"/>
      <c r="D284" s="762"/>
      <c r="E284" s="638"/>
      <c r="F284" s="712"/>
    </row>
    <row r="285" spans="1:6" ht="133.5">
      <c r="A285" s="702">
        <f>MAX($A$209:A284)+1</f>
        <v>5</v>
      </c>
      <c r="B285" s="726" t="s">
        <v>1916</v>
      </c>
      <c r="C285" s="787"/>
      <c r="D285" s="773"/>
      <c r="E285" s="638"/>
      <c r="F285" s="712"/>
    </row>
    <row r="286" spans="1:6" ht="16.5">
      <c r="A286" s="744"/>
      <c r="B286" s="711"/>
      <c r="C286" s="787" t="s">
        <v>958</v>
      </c>
      <c r="D286" s="773">
        <v>1</v>
      </c>
      <c r="E286" s="638"/>
      <c r="F286" s="732">
        <f>D286*E286</f>
        <v>0</v>
      </c>
    </row>
    <row r="287" spans="1:6" ht="16.5">
      <c r="A287" s="744"/>
      <c r="B287" s="711"/>
      <c r="C287" s="787"/>
      <c r="D287" s="773"/>
      <c r="E287" s="638"/>
      <c r="F287" s="745"/>
    </row>
    <row r="288" spans="1:6" ht="33">
      <c r="A288" s="702">
        <f>MAX($A$209:A287)+1</f>
        <v>6</v>
      </c>
      <c r="B288" s="652" t="s">
        <v>1076</v>
      </c>
      <c r="C288" s="789"/>
      <c r="D288" s="789"/>
      <c r="E288" s="638"/>
      <c r="F288" s="642"/>
    </row>
    <row r="289" spans="1:6" ht="16.5">
      <c r="A289" s="639"/>
      <c r="B289" s="652"/>
      <c r="C289" s="790" t="s">
        <v>958</v>
      </c>
      <c r="D289" s="763">
        <v>1</v>
      </c>
      <c r="E289" s="638"/>
      <c r="F289" s="642">
        <f>D289*E289</f>
        <v>0</v>
      </c>
    </row>
    <row r="290" spans="1:6" ht="16.5">
      <c r="A290" s="639"/>
      <c r="B290" s="707"/>
      <c r="C290" s="763"/>
      <c r="D290" s="762"/>
      <c r="E290" s="638"/>
      <c r="F290" s="732"/>
    </row>
    <row r="291" spans="1:6" ht="66">
      <c r="A291" s="702">
        <f>MAX($A$209:A290)+1</f>
        <v>7</v>
      </c>
      <c r="B291" s="660" t="s">
        <v>1873</v>
      </c>
      <c r="C291" s="763"/>
      <c r="D291" s="762"/>
      <c r="E291" s="638"/>
      <c r="F291" s="712"/>
    </row>
    <row r="292" spans="1:6" ht="198">
      <c r="A292" s="639"/>
      <c r="B292" s="660" t="s">
        <v>1077</v>
      </c>
      <c r="C292" s="763"/>
      <c r="D292" s="762"/>
      <c r="E292" s="638"/>
      <c r="F292" s="712"/>
    </row>
    <row r="293" spans="1:6" ht="16.5">
      <c r="A293" s="639"/>
      <c r="B293" s="660" t="s">
        <v>1078</v>
      </c>
      <c r="C293" s="763"/>
      <c r="D293" s="762"/>
      <c r="E293" s="638"/>
      <c r="F293" s="712"/>
    </row>
    <row r="294" spans="1:6" ht="33">
      <c r="A294" s="639"/>
      <c r="B294" s="660" t="s">
        <v>1079</v>
      </c>
      <c r="C294" s="763"/>
      <c r="D294" s="762"/>
      <c r="E294" s="638"/>
      <c r="F294" s="712"/>
    </row>
    <row r="295" spans="1:6" ht="16.5">
      <c r="A295" s="639"/>
      <c r="B295" s="660" t="s">
        <v>1080</v>
      </c>
      <c r="C295" s="763"/>
      <c r="D295" s="762"/>
      <c r="E295" s="638"/>
      <c r="F295" s="712"/>
    </row>
    <row r="296" spans="1:6" ht="16.5">
      <c r="A296" s="639"/>
      <c r="B296" s="660" t="s">
        <v>1081</v>
      </c>
      <c r="C296" s="763"/>
      <c r="D296" s="762"/>
      <c r="E296" s="638"/>
      <c r="F296" s="712"/>
    </row>
    <row r="297" spans="1:6" ht="66">
      <c r="A297" s="639"/>
      <c r="B297" s="660" t="s">
        <v>1082</v>
      </c>
      <c r="C297" s="763"/>
      <c r="D297" s="762"/>
      <c r="E297" s="638"/>
      <c r="F297" s="712"/>
    </row>
    <row r="298" spans="1:6" ht="49.5">
      <c r="A298" s="639"/>
      <c r="B298" s="660" t="s">
        <v>1083</v>
      </c>
      <c r="C298" s="763"/>
      <c r="D298" s="762"/>
      <c r="E298" s="638"/>
      <c r="F298" s="712"/>
    </row>
    <row r="299" spans="1:6" ht="16.5">
      <c r="A299" s="639"/>
      <c r="B299" s="660" t="s">
        <v>1084</v>
      </c>
      <c r="C299" s="763"/>
      <c r="D299" s="762"/>
      <c r="E299" s="638"/>
      <c r="F299" s="712"/>
    </row>
    <row r="300" spans="1:6" ht="16.5">
      <c r="A300" s="639"/>
      <c r="B300" s="660" t="s">
        <v>1085</v>
      </c>
      <c r="C300" s="763"/>
      <c r="D300" s="762"/>
      <c r="E300" s="638"/>
      <c r="F300" s="712"/>
    </row>
    <row r="301" spans="1:6" ht="16.5">
      <c r="A301" s="639"/>
      <c r="B301" s="660" t="s">
        <v>1086</v>
      </c>
      <c r="C301" s="763"/>
      <c r="D301" s="762"/>
      <c r="E301" s="638"/>
      <c r="F301" s="712"/>
    </row>
    <row r="302" spans="1:6" ht="18">
      <c r="A302" s="639"/>
      <c r="B302" s="660" t="s">
        <v>1917</v>
      </c>
      <c r="C302" s="763"/>
      <c r="D302" s="762"/>
      <c r="E302" s="638"/>
      <c r="F302" s="712"/>
    </row>
    <row r="303" spans="1:6" ht="16.5">
      <c r="A303" s="639"/>
      <c r="B303" s="660" t="s">
        <v>1087</v>
      </c>
      <c r="C303" s="763"/>
      <c r="D303" s="762"/>
      <c r="E303" s="638"/>
      <c r="F303" s="712"/>
    </row>
    <row r="304" spans="1:6" ht="16.5">
      <c r="A304" s="639"/>
      <c r="B304" s="660" t="s">
        <v>1088</v>
      </c>
      <c r="C304" s="763"/>
      <c r="D304" s="762"/>
      <c r="E304" s="638"/>
      <c r="F304" s="712"/>
    </row>
    <row r="305" spans="1:6" ht="16.5">
      <c r="A305" s="639"/>
      <c r="B305" s="660" t="s">
        <v>1089</v>
      </c>
      <c r="C305" s="763"/>
      <c r="D305" s="762"/>
      <c r="E305" s="638"/>
      <c r="F305" s="712"/>
    </row>
    <row r="306" spans="1:6" ht="16.5">
      <c r="A306" s="639"/>
      <c r="B306" s="660" t="s">
        <v>1090</v>
      </c>
      <c r="C306" s="763"/>
      <c r="D306" s="762"/>
      <c r="E306" s="638"/>
      <c r="F306" s="712"/>
    </row>
    <row r="307" spans="1:6" ht="16.5">
      <c r="A307" s="639"/>
      <c r="B307" s="746" t="s">
        <v>1824</v>
      </c>
      <c r="C307" s="763" t="s">
        <v>8</v>
      </c>
      <c r="D307" s="762">
        <v>2</v>
      </c>
      <c r="E307" s="638"/>
      <c r="F307" s="732">
        <f>D307*E307</f>
        <v>0</v>
      </c>
    </row>
    <row r="308" spans="1:6" ht="16.5">
      <c r="A308" s="639"/>
      <c r="B308" s="637"/>
      <c r="C308" s="763"/>
      <c r="D308" s="762"/>
      <c r="E308" s="638"/>
      <c r="F308" s="732"/>
    </row>
    <row r="309" spans="1:6" ht="49.5">
      <c r="A309" s="702">
        <f>MAX($A$209:A308)+1</f>
        <v>8</v>
      </c>
      <c r="B309" s="747" t="s">
        <v>1759</v>
      </c>
      <c r="C309" s="763"/>
      <c r="D309" s="762"/>
      <c r="E309" s="638"/>
      <c r="F309" s="712"/>
    </row>
    <row r="310" spans="1:6" ht="16.5">
      <c r="A310" s="744"/>
      <c r="B310" s="748"/>
      <c r="C310" s="763" t="s">
        <v>315</v>
      </c>
      <c r="D310" s="762">
        <v>1</v>
      </c>
      <c r="E310" s="638"/>
      <c r="F310" s="732">
        <f>D310*E310</f>
        <v>0</v>
      </c>
    </row>
    <row r="311" spans="1:6" ht="16.5">
      <c r="A311" s="639"/>
      <c r="B311" s="707"/>
      <c r="C311" s="763"/>
      <c r="D311" s="762"/>
      <c r="E311" s="638"/>
      <c r="F311" s="712"/>
    </row>
    <row r="312" spans="1:6" ht="49.5">
      <c r="A312" s="702">
        <f>MAX($A$209:A311)+1</f>
        <v>9</v>
      </c>
      <c r="B312" s="749" t="s">
        <v>1091</v>
      </c>
      <c r="C312" s="763"/>
      <c r="D312" s="763"/>
      <c r="E312" s="638"/>
      <c r="F312" s="642"/>
    </row>
    <row r="313" spans="1:6" ht="16.5">
      <c r="A313" s="702"/>
      <c r="B313" s="707" t="s">
        <v>1092</v>
      </c>
      <c r="C313" s="763" t="s">
        <v>8</v>
      </c>
      <c r="D313" s="763">
        <v>6</v>
      </c>
      <c r="E313" s="638"/>
      <c r="F313" s="642">
        <f>D313*E313</f>
        <v>0</v>
      </c>
    </row>
    <row r="314" spans="1:6" ht="16.5">
      <c r="A314" s="702"/>
      <c r="B314" s="707" t="s">
        <v>1093</v>
      </c>
      <c r="C314" s="763" t="s">
        <v>8</v>
      </c>
      <c r="D314" s="763">
        <v>6</v>
      </c>
      <c r="E314" s="638"/>
      <c r="F314" s="642">
        <f>D314*E314</f>
        <v>0</v>
      </c>
    </row>
    <row r="315" spans="1:6" ht="16.5">
      <c r="A315" s="702"/>
      <c r="B315" s="660"/>
      <c r="C315" s="763"/>
      <c r="D315" s="763"/>
      <c r="E315" s="638"/>
      <c r="F315" s="714"/>
    </row>
    <row r="316" spans="1:6" ht="33">
      <c r="A316" s="702">
        <f>MAX($A$209:A315)+1</f>
        <v>10</v>
      </c>
      <c r="B316" s="749" t="s">
        <v>1094</v>
      </c>
      <c r="C316" s="763"/>
      <c r="D316" s="763"/>
      <c r="E316" s="638"/>
      <c r="F316" s="642"/>
    </row>
    <row r="317" spans="1:6" ht="16.5">
      <c r="A317" s="702"/>
      <c r="B317" s="707" t="s">
        <v>1092</v>
      </c>
      <c r="C317" s="763" t="s">
        <v>8</v>
      </c>
      <c r="D317" s="763">
        <v>1</v>
      </c>
      <c r="E317" s="638"/>
      <c r="F317" s="642">
        <f>D317*E317</f>
        <v>0</v>
      </c>
    </row>
    <row r="318" spans="1:6" ht="16.5">
      <c r="A318" s="702"/>
      <c r="B318" s="707" t="s">
        <v>1093</v>
      </c>
      <c r="C318" s="763" t="s">
        <v>8</v>
      </c>
      <c r="D318" s="763">
        <v>2</v>
      </c>
      <c r="E318" s="638"/>
      <c r="F318" s="642">
        <f>D318*E318</f>
        <v>0</v>
      </c>
    </row>
    <row r="319" spans="1:6" ht="16.5">
      <c r="A319" s="702"/>
      <c r="B319" s="660"/>
      <c r="C319" s="763"/>
      <c r="D319" s="763"/>
      <c r="E319" s="638"/>
      <c r="F319" s="714"/>
    </row>
    <row r="320" spans="1:6" ht="33">
      <c r="A320" s="702">
        <f>MAX($A$209:A319)+1</f>
        <v>11</v>
      </c>
      <c r="B320" s="749" t="s">
        <v>1095</v>
      </c>
      <c r="C320" s="763"/>
      <c r="D320" s="763"/>
      <c r="E320" s="638"/>
      <c r="F320" s="642"/>
    </row>
    <row r="321" spans="1:6" ht="16.5">
      <c r="A321" s="702"/>
      <c r="B321" s="707" t="s">
        <v>1092</v>
      </c>
      <c r="C321" s="763" t="s">
        <v>8</v>
      </c>
      <c r="D321" s="763">
        <v>1</v>
      </c>
      <c r="E321" s="638"/>
      <c r="F321" s="642">
        <f>D321*E321</f>
        <v>0</v>
      </c>
    </row>
    <row r="322" spans="1:6" ht="16.5">
      <c r="A322" s="707"/>
      <c r="B322" s="660"/>
      <c r="C322" s="763"/>
      <c r="D322" s="763"/>
      <c r="E322" s="638"/>
      <c r="F322" s="714"/>
    </row>
    <row r="323" spans="1:6" ht="290.25" customHeight="1">
      <c r="A323" s="702">
        <f>MAX($A$209:A322)+1</f>
        <v>12</v>
      </c>
      <c r="B323" s="750" t="s">
        <v>1760</v>
      </c>
      <c r="C323" s="763"/>
      <c r="D323" s="762"/>
      <c r="E323" s="638"/>
      <c r="F323" s="712"/>
    </row>
    <row r="324" spans="1:6" ht="33">
      <c r="A324" s="639"/>
      <c r="B324" s="726" t="s">
        <v>1096</v>
      </c>
      <c r="C324" s="763"/>
      <c r="D324" s="762"/>
      <c r="E324" s="638"/>
      <c r="F324" s="712"/>
    </row>
    <row r="325" spans="1:6" ht="16.5">
      <c r="A325" s="743"/>
      <c r="B325" s="707" t="s">
        <v>1097</v>
      </c>
      <c r="C325" s="763" t="s">
        <v>315</v>
      </c>
      <c r="D325" s="762">
        <v>3</v>
      </c>
      <c r="E325" s="638"/>
      <c r="F325" s="732">
        <f>D325*E325</f>
        <v>0</v>
      </c>
    </row>
    <row r="326" spans="1:6" ht="16.5">
      <c r="A326" s="743"/>
      <c r="B326" s="707" t="s">
        <v>1098</v>
      </c>
      <c r="C326" s="763" t="s">
        <v>315</v>
      </c>
      <c r="D326" s="762">
        <v>2</v>
      </c>
      <c r="E326" s="638"/>
      <c r="F326" s="732">
        <f>D326*E326</f>
        <v>0</v>
      </c>
    </row>
    <row r="327" spans="1:6" ht="16.5">
      <c r="A327" s="739"/>
      <c r="B327" s="707"/>
      <c r="C327" s="763"/>
      <c r="D327" s="762"/>
      <c r="E327" s="638"/>
      <c r="F327" s="751"/>
    </row>
    <row r="328" spans="1:6" ht="49.5">
      <c r="A328" s="702">
        <f>MAX($A$209:A327)+1</f>
        <v>13</v>
      </c>
      <c r="B328" s="726" t="s">
        <v>1099</v>
      </c>
      <c r="C328" s="763"/>
      <c r="D328" s="762"/>
      <c r="E328" s="638"/>
      <c r="F328" s="712"/>
    </row>
    <row r="329" spans="1:6" ht="16.5">
      <c r="A329" s="702"/>
      <c r="B329" s="707" t="s">
        <v>1100</v>
      </c>
      <c r="C329" s="763" t="s">
        <v>8</v>
      </c>
      <c r="D329" s="762">
        <v>8</v>
      </c>
      <c r="E329" s="638"/>
      <c r="F329" s="732">
        <f>D329*E329</f>
        <v>0</v>
      </c>
    </row>
    <row r="330" spans="1:6" ht="16.5">
      <c r="A330" s="702"/>
      <c r="B330" s="707" t="s">
        <v>1101</v>
      </c>
      <c r="C330" s="763" t="s">
        <v>8</v>
      </c>
      <c r="D330" s="762">
        <v>4</v>
      </c>
      <c r="E330" s="638"/>
      <c r="F330" s="732">
        <f>D330*E330</f>
        <v>0</v>
      </c>
    </row>
    <row r="331" spans="1:6" ht="16.5">
      <c r="A331" s="739"/>
      <c r="B331" s="707" t="s">
        <v>1102</v>
      </c>
      <c r="C331" s="763" t="s">
        <v>8</v>
      </c>
      <c r="D331" s="762">
        <v>3</v>
      </c>
      <c r="E331" s="638"/>
      <c r="F331" s="732">
        <f>D331*E331</f>
        <v>0</v>
      </c>
    </row>
    <row r="332" spans="1:6" ht="16.5">
      <c r="A332" s="739"/>
      <c r="B332" s="707" t="s">
        <v>1103</v>
      </c>
      <c r="C332" s="763" t="s">
        <v>8</v>
      </c>
      <c r="D332" s="762">
        <v>2</v>
      </c>
      <c r="E332" s="638"/>
      <c r="F332" s="732">
        <f>D332*E332</f>
        <v>0</v>
      </c>
    </row>
    <row r="333" spans="1:6" ht="16.5">
      <c r="A333" s="739"/>
      <c r="B333" s="707"/>
      <c r="C333" s="763"/>
      <c r="D333" s="762"/>
      <c r="E333" s="638"/>
      <c r="F333" s="712"/>
    </row>
    <row r="334" spans="1:6" ht="36.75" customHeight="1">
      <c r="A334" s="702">
        <f>MAX($A$209:A333)+1</f>
        <v>14</v>
      </c>
      <c r="B334" s="752" t="s">
        <v>1104</v>
      </c>
      <c r="C334" s="763"/>
      <c r="D334" s="762"/>
      <c r="E334" s="638"/>
      <c r="F334" s="712"/>
    </row>
    <row r="335" spans="1:6" ht="16.5">
      <c r="A335" s="744"/>
      <c r="B335" s="707" t="s">
        <v>1093</v>
      </c>
      <c r="C335" s="763" t="s">
        <v>315</v>
      </c>
      <c r="D335" s="762">
        <v>1</v>
      </c>
      <c r="E335" s="638"/>
      <c r="F335" s="732">
        <f>D335*E335</f>
        <v>0</v>
      </c>
    </row>
    <row r="336" spans="1:6" ht="16.5">
      <c r="A336" s="744"/>
      <c r="B336" s="707"/>
      <c r="C336" s="763"/>
      <c r="D336" s="763"/>
      <c r="E336" s="638"/>
      <c r="F336" s="745"/>
    </row>
    <row r="337" spans="1:6" ht="71.25" customHeight="1">
      <c r="A337" s="702">
        <f>MAX($A$209:A336)+1</f>
        <v>15</v>
      </c>
      <c r="B337" s="726" t="s">
        <v>1105</v>
      </c>
      <c r="C337" s="763"/>
      <c r="D337" s="763"/>
      <c r="E337" s="638"/>
      <c r="F337" s="745"/>
    </row>
    <row r="338" spans="1:6" ht="49.5">
      <c r="A338" s="744"/>
      <c r="B338" s="726" t="s">
        <v>992</v>
      </c>
      <c r="C338" s="763"/>
      <c r="D338" s="763"/>
      <c r="E338" s="638"/>
      <c r="F338" s="745"/>
    </row>
    <row r="339" spans="1:6" ht="16.5">
      <c r="A339" s="744"/>
      <c r="B339" s="726" t="s">
        <v>1106</v>
      </c>
      <c r="C339" s="789" t="s">
        <v>413</v>
      </c>
      <c r="D339" s="796">
        <v>60</v>
      </c>
      <c r="E339" s="638"/>
      <c r="F339" s="732">
        <f t="shared" ref="F339:F345" si="0">D339*E339</f>
        <v>0</v>
      </c>
    </row>
    <row r="340" spans="1:6" ht="16.5">
      <c r="A340" s="744"/>
      <c r="B340" s="726" t="s">
        <v>1107</v>
      </c>
      <c r="C340" s="789" t="s">
        <v>413</v>
      </c>
      <c r="D340" s="796">
        <v>85</v>
      </c>
      <c r="E340" s="638"/>
      <c r="F340" s="732">
        <f t="shared" si="0"/>
        <v>0</v>
      </c>
    </row>
    <row r="341" spans="1:6" ht="16.5">
      <c r="A341" s="744"/>
      <c r="B341" s="726" t="s">
        <v>1108</v>
      </c>
      <c r="C341" s="789" t="s">
        <v>413</v>
      </c>
      <c r="D341" s="796">
        <v>20</v>
      </c>
      <c r="E341" s="638"/>
      <c r="F341" s="732">
        <f t="shared" si="0"/>
        <v>0</v>
      </c>
    </row>
    <row r="342" spans="1:6" ht="16.5">
      <c r="A342" s="744"/>
      <c r="B342" s="726" t="s">
        <v>1109</v>
      </c>
      <c r="C342" s="789" t="s">
        <v>413</v>
      </c>
      <c r="D342" s="796">
        <v>35</v>
      </c>
      <c r="E342" s="638"/>
      <c r="F342" s="732">
        <f t="shared" si="0"/>
        <v>0</v>
      </c>
    </row>
    <row r="343" spans="1:6" ht="16.5">
      <c r="A343" s="744"/>
      <c r="B343" s="726" t="s">
        <v>1110</v>
      </c>
      <c r="C343" s="789" t="s">
        <v>413</v>
      </c>
      <c r="D343" s="796">
        <v>20</v>
      </c>
      <c r="E343" s="638"/>
      <c r="F343" s="732">
        <f t="shared" si="0"/>
        <v>0</v>
      </c>
    </row>
    <row r="344" spans="1:6" ht="16.5">
      <c r="A344" s="744"/>
      <c r="B344" s="726" t="s">
        <v>993</v>
      </c>
      <c r="C344" s="789" t="s">
        <v>413</v>
      </c>
      <c r="D344" s="796">
        <v>10</v>
      </c>
      <c r="E344" s="638"/>
      <c r="F344" s="732">
        <f t="shared" si="0"/>
        <v>0</v>
      </c>
    </row>
    <row r="345" spans="1:6" ht="16.5">
      <c r="A345" s="744"/>
      <c r="B345" s="726" t="s">
        <v>1111</v>
      </c>
      <c r="C345" s="789" t="s">
        <v>413</v>
      </c>
      <c r="D345" s="796">
        <v>10</v>
      </c>
      <c r="E345" s="638"/>
      <c r="F345" s="732">
        <f t="shared" si="0"/>
        <v>0</v>
      </c>
    </row>
    <row r="346" spans="1:6" ht="16.5">
      <c r="A346" s="744"/>
      <c r="B346" s="707"/>
      <c r="C346" s="763"/>
      <c r="D346" s="762"/>
      <c r="E346" s="638"/>
      <c r="F346" s="745"/>
    </row>
    <row r="347" spans="1:6" ht="49.5">
      <c r="A347" s="702">
        <f>MAX($A$209:A346)+1</f>
        <v>16</v>
      </c>
      <c r="B347" s="726" t="s">
        <v>990</v>
      </c>
      <c r="C347" s="763"/>
      <c r="D347" s="763"/>
      <c r="E347" s="638"/>
      <c r="F347" s="745"/>
    </row>
    <row r="348" spans="1:6" ht="16.5">
      <c r="A348" s="744"/>
      <c r="B348" s="726" t="s">
        <v>1106</v>
      </c>
      <c r="C348" s="789" t="s">
        <v>413</v>
      </c>
      <c r="D348" s="796">
        <v>60</v>
      </c>
      <c r="E348" s="638"/>
      <c r="F348" s="732">
        <f t="shared" ref="F348:F354" si="1">D348*E348</f>
        <v>0</v>
      </c>
    </row>
    <row r="349" spans="1:6" ht="16.5">
      <c r="A349" s="744"/>
      <c r="B349" s="726" t="s">
        <v>1107</v>
      </c>
      <c r="C349" s="789" t="s">
        <v>413</v>
      </c>
      <c r="D349" s="796">
        <v>85</v>
      </c>
      <c r="E349" s="638"/>
      <c r="F349" s="732">
        <f t="shared" si="1"/>
        <v>0</v>
      </c>
    </row>
    <row r="350" spans="1:6" ht="16.5">
      <c r="A350" s="744"/>
      <c r="B350" s="726" t="s">
        <v>1108</v>
      </c>
      <c r="C350" s="789" t="s">
        <v>413</v>
      </c>
      <c r="D350" s="796">
        <v>20</v>
      </c>
      <c r="E350" s="638"/>
      <c r="F350" s="732">
        <f t="shared" si="1"/>
        <v>0</v>
      </c>
    </row>
    <row r="351" spans="1:6" ht="16.5">
      <c r="A351" s="744"/>
      <c r="B351" s="726" t="s">
        <v>1109</v>
      </c>
      <c r="C351" s="789" t="s">
        <v>413</v>
      </c>
      <c r="D351" s="796">
        <v>35</v>
      </c>
      <c r="E351" s="638"/>
      <c r="F351" s="732">
        <f t="shared" si="1"/>
        <v>0</v>
      </c>
    </row>
    <row r="352" spans="1:6" ht="16.5">
      <c r="A352" s="744"/>
      <c r="B352" s="726" t="s">
        <v>1110</v>
      </c>
      <c r="C352" s="789" t="s">
        <v>413</v>
      </c>
      <c r="D352" s="796">
        <v>20</v>
      </c>
      <c r="E352" s="638"/>
      <c r="F352" s="732">
        <f t="shared" si="1"/>
        <v>0</v>
      </c>
    </row>
    <row r="353" spans="1:6" ht="16.5">
      <c r="A353" s="744"/>
      <c r="B353" s="726" t="s">
        <v>993</v>
      </c>
      <c r="C353" s="789" t="s">
        <v>413</v>
      </c>
      <c r="D353" s="796">
        <v>10</v>
      </c>
      <c r="E353" s="638"/>
      <c r="F353" s="732">
        <f t="shared" si="1"/>
        <v>0</v>
      </c>
    </row>
    <row r="354" spans="1:6" ht="16.5">
      <c r="A354" s="744"/>
      <c r="B354" s="726" t="s">
        <v>1111</v>
      </c>
      <c r="C354" s="789" t="s">
        <v>413</v>
      </c>
      <c r="D354" s="796">
        <v>10</v>
      </c>
      <c r="E354" s="638"/>
      <c r="F354" s="732">
        <f t="shared" si="1"/>
        <v>0</v>
      </c>
    </row>
    <row r="355" spans="1:6" ht="16.5">
      <c r="A355" s="744"/>
      <c r="B355" s="707"/>
      <c r="C355" s="763"/>
      <c r="D355" s="762"/>
      <c r="E355" s="638"/>
      <c r="F355" s="745"/>
    </row>
    <row r="356" spans="1:6" ht="16.5">
      <c r="A356" s="702">
        <f>MAX($A$209:A355)+1</f>
        <v>17</v>
      </c>
      <c r="B356" s="660" t="s">
        <v>1112</v>
      </c>
      <c r="C356" s="763"/>
      <c r="D356" s="762"/>
      <c r="E356" s="638"/>
      <c r="F356" s="712"/>
    </row>
    <row r="357" spans="1:6" ht="16.5">
      <c r="A357" s="744"/>
      <c r="B357" s="707"/>
      <c r="C357" s="763" t="s">
        <v>329</v>
      </c>
      <c r="D357" s="762">
        <v>25</v>
      </c>
      <c r="E357" s="638"/>
      <c r="F357" s="732">
        <f>D357*E357</f>
        <v>0</v>
      </c>
    </row>
    <row r="358" spans="1:6" ht="16.5">
      <c r="A358" s="744"/>
      <c r="B358" s="707"/>
      <c r="C358" s="763"/>
      <c r="D358" s="762"/>
      <c r="E358" s="638"/>
      <c r="F358" s="745"/>
    </row>
    <row r="359" spans="1:6" ht="82.5">
      <c r="A359" s="702">
        <f>MAX($A$209:A358)+1</f>
        <v>18</v>
      </c>
      <c r="B359" s="660" t="s">
        <v>1113</v>
      </c>
      <c r="C359" s="763"/>
      <c r="D359" s="762"/>
      <c r="E359" s="638"/>
      <c r="F359" s="712"/>
    </row>
    <row r="360" spans="1:6" ht="16.5">
      <c r="A360" s="744"/>
      <c r="B360" s="707"/>
      <c r="C360" s="763" t="s">
        <v>1012</v>
      </c>
      <c r="D360" s="762">
        <v>4</v>
      </c>
      <c r="E360" s="638"/>
      <c r="F360" s="732">
        <f>D360*E360</f>
        <v>0</v>
      </c>
    </row>
    <row r="361" spans="1:6" ht="16.5">
      <c r="A361" s="744"/>
      <c r="B361" s="707"/>
      <c r="C361" s="763"/>
      <c r="D361" s="762"/>
      <c r="E361" s="638"/>
      <c r="F361" s="745"/>
    </row>
    <row r="362" spans="1:6" ht="49.5">
      <c r="A362" s="702">
        <f>MAX($A$209:A361)+1</f>
        <v>19</v>
      </c>
      <c r="B362" s="726" t="s">
        <v>1114</v>
      </c>
      <c r="C362" s="763"/>
      <c r="D362" s="763"/>
      <c r="E362" s="638"/>
      <c r="F362" s="745"/>
    </row>
    <row r="363" spans="1:6" ht="16.5">
      <c r="A363" s="744"/>
      <c r="B363" s="707"/>
      <c r="C363" s="763" t="s">
        <v>1012</v>
      </c>
      <c r="D363" s="762">
        <v>4</v>
      </c>
      <c r="E363" s="638"/>
      <c r="F363" s="732">
        <f>D363*E363</f>
        <v>0</v>
      </c>
    </row>
    <row r="364" spans="1:6" ht="16.5">
      <c r="A364" s="744"/>
      <c r="B364" s="707"/>
      <c r="C364" s="763"/>
      <c r="D364" s="762"/>
      <c r="E364" s="638"/>
      <c r="F364" s="745"/>
    </row>
    <row r="365" spans="1:6" ht="33">
      <c r="A365" s="702">
        <f>MAX($A$209:A364)+1</f>
        <v>20</v>
      </c>
      <c r="B365" s="660" t="s">
        <v>1115</v>
      </c>
      <c r="C365" s="763"/>
      <c r="D365" s="762"/>
      <c r="E365" s="638"/>
      <c r="F365" s="712"/>
    </row>
    <row r="366" spans="1:6" ht="16.5">
      <c r="A366" s="744"/>
      <c r="B366" s="707"/>
      <c r="C366" s="763" t="s">
        <v>1012</v>
      </c>
      <c r="D366" s="762">
        <v>8</v>
      </c>
      <c r="E366" s="638"/>
      <c r="F366" s="732">
        <f>D366*E366</f>
        <v>0</v>
      </c>
    </row>
    <row r="367" spans="1:6" ht="16.5">
      <c r="A367" s="744"/>
      <c r="B367" s="707"/>
      <c r="C367" s="763"/>
      <c r="D367" s="762"/>
      <c r="E367" s="638"/>
      <c r="F367" s="745"/>
    </row>
    <row r="368" spans="1:6" ht="33">
      <c r="A368" s="702">
        <f>MAX($A$209:A367)+1</f>
        <v>21</v>
      </c>
      <c r="B368" s="660" t="s">
        <v>1116</v>
      </c>
      <c r="C368" s="763"/>
      <c r="D368" s="762"/>
      <c r="E368" s="638"/>
      <c r="F368" s="712"/>
    </row>
    <row r="369" spans="1:9" ht="16.5">
      <c r="A369" s="739"/>
      <c r="B369" s="660"/>
      <c r="C369" s="763" t="s">
        <v>315</v>
      </c>
      <c r="D369" s="762">
        <v>4</v>
      </c>
      <c r="E369" s="638"/>
      <c r="F369" s="732">
        <f>D369*E369</f>
        <v>0</v>
      </c>
    </row>
    <row r="370" spans="1:9" ht="16.5">
      <c r="A370" s="739"/>
      <c r="B370" s="660"/>
      <c r="C370" s="763"/>
      <c r="D370" s="762"/>
      <c r="E370" s="638"/>
      <c r="F370" s="745"/>
    </row>
    <row r="371" spans="1:9" ht="16.5">
      <c r="A371" s="702">
        <f>MAX($A$209:A370)+1</f>
        <v>22</v>
      </c>
      <c r="B371" s="660" t="s">
        <v>1117</v>
      </c>
      <c r="C371" s="763"/>
      <c r="D371" s="762"/>
      <c r="E371" s="638"/>
      <c r="F371" s="712"/>
    </row>
    <row r="372" spans="1:9" ht="16.5">
      <c r="A372" s="639"/>
      <c r="B372" s="707" t="s">
        <v>1118</v>
      </c>
      <c r="C372" s="763"/>
      <c r="D372" s="762"/>
      <c r="E372" s="638"/>
      <c r="F372" s="712"/>
    </row>
    <row r="373" spans="1:9" ht="16.5">
      <c r="A373" s="639"/>
      <c r="B373" s="707"/>
      <c r="C373" s="763" t="s">
        <v>315</v>
      </c>
      <c r="D373" s="762">
        <v>2</v>
      </c>
      <c r="E373" s="638"/>
      <c r="F373" s="732">
        <f>D373*E373</f>
        <v>0</v>
      </c>
    </row>
    <row r="374" spans="1:9" ht="16.5">
      <c r="A374" s="639"/>
      <c r="B374" s="707"/>
      <c r="C374" s="763"/>
      <c r="D374" s="762"/>
      <c r="E374" s="638"/>
      <c r="F374" s="732"/>
    </row>
    <row r="375" spans="1:9" ht="33">
      <c r="A375" s="702">
        <f>MAX($A$209:A374)+1</f>
        <v>23</v>
      </c>
      <c r="B375" s="652" t="s">
        <v>1119</v>
      </c>
      <c r="C375" s="763"/>
      <c r="D375" s="762"/>
      <c r="E375" s="638"/>
      <c r="F375" s="642"/>
    </row>
    <row r="376" spans="1:9" ht="16.5">
      <c r="A376" s="639"/>
      <c r="B376" s="652" t="s">
        <v>1120</v>
      </c>
      <c r="C376" s="763" t="s">
        <v>413</v>
      </c>
      <c r="D376" s="762">
        <v>2</v>
      </c>
      <c r="E376" s="638"/>
      <c r="F376" s="718">
        <f>D376*E376</f>
        <v>0</v>
      </c>
    </row>
    <row r="377" spans="1:9" ht="16.5">
      <c r="A377" s="639"/>
      <c r="B377" s="652" t="s">
        <v>1121</v>
      </c>
      <c r="C377" s="763" t="s">
        <v>413</v>
      </c>
      <c r="D377" s="762">
        <v>2</v>
      </c>
      <c r="E377" s="638"/>
      <c r="F377" s="718">
        <f>D377*E377</f>
        <v>0</v>
      </c>
    </row>
    <row r="378" spans="1:9" ht="16.5">
      <c r="A378" s="639"/>
      <c r="B378" s="652"/>
      <c r="C378" s="763"/>
      <c r="D378" s="762"/>
      <c r="E378" s="638"/>
      <c r="F378" s="718"/>
    </row>
    <row r="379" spans="1:9" ht="66">
      <c r="A379" s="702">
        <f>MAX($A$209:A377)+1</f>
        <v>24</v>
      </c>
      <c r="B379" s="675" t="s">
        <v>1122</v>
      </c>
      <c r="C379" s="763"/>
      <c r="D379" s="797"/>
      <c r="E379" s="638"/>
      <c r="F379" s="642"/>
    </row>
    <row r="380" spans="1:9" ht="16.5">
      <c r="A380" s="639"/>
      <c r="B380" s="675"/>
      <c r="C380" s="763" t="s">
        <v>1012</v>
      </c>
      <c r="D380" s="763">
        <v>1</v>
      </c>
      <c r="E380" s="638"/>
      <c r="F380" s="642">
        <f>D380*E380</f>
        <v>0</v>
      </c>
    </row>
    <row r="381" spans="1:9">
      <c r="A381" s="269"/>
      <c r="B381" s="262"/>
      <c r="C381" s="408"/>
      <c r="D381" s="770"/>
      <c r="E381" s="265"/>
      <c r="F381" s="265"/>
    </row>
    <row r="382" spans="1:9" s="15" customFormat="1" ht="15" customHeight="1">
      <c r="A382" s="462"/>
      <c r="B382" s="942" t="s">
        <v>1845</v>
      </c>
      <c r="C382" s="463"/>
      <c r="D382" s="794"/>
      <c r="E382" s="465" t="s">
        <v>924</v>
      </c>
      <c r="F382" s="493"/>
      <c r="G382"/>
    </row>
    <row r="383" spans="1:9" s="15" customFormat="1" ht="15" customHeight="1">
      <c r="A383" s="61"/>
      <c r="B383" s="943"/>
      <c r="C383" s="49"/>
      <c r="D383" s="92"/>
      <c r="E383" s="200" t="s">
        <v>925</v>
      </c>
      <c r="F383" s="560">
        <f>SUM(F252:F380)</f>
        <v>0</v>
      </c>
      <c r="G383"/>
      <c r="I383" s="200"/>
    </row>
    <row r="384" spans="1:9" s="17" customFormat="1" ht="17.25" thickBot="1">
      <c r="A384" s="456"/>
      <c r="B384" s="944"/>
      <c r="C384" s="457"/>
      <c r="D384" s="795"/>
      <c r="E384" s="458" t="s">
        <v>1838</v>
      </c>
      <c r="F384" s="494">
        <f>SUM(F382:F383)</f>
        <v>0</v>
      </c>
      <c r="G384"/>
      <c r="I384" s="198"/>
    </row>
    <row r="385" spans="1:6" ht="15.75" thickTop="1">
      <c r="A385" s="276"/>
      <c r="B385" s="274"/>
      <c r="C385" s="761"/>
      <c r="D385" s="761"/>
      <c r="E385" s="275"/>
      <c r="F385" s="275"/>
    </row>
    <row r="386" spans="1:6">
      <c r="A386" s="276"/>
      <c r="B386" s="274"/>
      <c r="C386" s="761"/>
      <c r="D386" s="761"/>
      <c r="E386" s="275"/>
      <c r="F386" s="275"/>
    </row>
    <row r="387" spans="1:6">
      <c r="A387" s="277"/>
      <c r="B387" s="274"/>
      <c r="C387" s="408"/>
      <c r="D387" s="770"/>
      <c r="E387" s="275"/>
      <c r="F387" s="275"/>
    </row>
    <row r="388" spans="1:6">
      <c r="A388" s="276"/>
      <c r="B388" s="273"/>
      <c r="C388" s="786"/>
      <c r="D388" s="771"/>
      <c r="E388" s="270"/>
      <c r="F388" s="270"/>
    </row>
    <row r="389" spans="1:6" ht="16.5">
      <c r="A389" s="276"/>
      <c r="B389" s="255" t="s">
        <v>1123</v>
      </c>
      <c r="C389" s="786"/>
      <c r="D389" s="771"/>
      <c r="E389" s="64" t="s">
        <v>924</v>
      </c>
      <c r="F389" s="475" t="s">
        <v>925</v>
      </c>
    </row>
    <row r="390" spans="1:6">
      <c r="A390" s="276"/>
      <c r="B390" s="259"/>
      <c r="C390" s="791"/>
      <c r="D390" s="774"/>
    </row>
    <row r="391" spans="1:6" ht="16.5">
      <c r="A391" s="276"/>
      <c r="B391" s="260" t="s">
        <v>1124</v>
      </c>
      <c r="C391" s="786"/>
      <c r="D391" s="771"/>
      <c r="E391" s="516">
        <f>+F145</f>
        <v>0</v>
      </c>
      <c r="F391" s="495">
        <f>F146</f>
        <v>0</v>
      </c>
    </row>
    <row r="392" spans="1:6" ht="16.5">
      <c r="A392" s="276"/>
      <c r="B392" s="260" t="s">
        <v>996</v>
      </c>
      <c r="C392" s="786"/>
      <c r="D392" s="771"/>
      <c r="E392" s="516">
        <f>+F205</f>
        <v>0</v>
      </c>
      <c r="F392" s="495">
        <f>F206</f>
        <v>0</v>
      </c>
    </row>
    <row r="393" spans="1:6" ht="16.5">
      <c r="A393" s="276"/>
      <c r="B393" s="260" t="s">
        <v>1016</v>
      </c>
      <c r="C393" s="791"/>
      <c r="D393" s="774"/>
      <c r="E393" s="516">
        <f>+F382</f>
        <v>0</v>
      </c>
      <c r="F393" s="495">
        <f>F383</f>
        <v>0</v>
      </c>
    </row>
    <row r="394" spans="1:6">
      <c r="A394" s="276"/>
      <c r="B394" s="260"/>
      <c r="C394" s="791"/>
      <c r="D394" s="774"/>
      <c r="E394" s="270"/>
      <c r="F394" s="270"/>
    </row>
    <row r="395" spans="1:6" s="15" customFormat="1" ht="16.5">
      <c r="A395" s="354"/>
      <c r="B395" s="414" t="s">
        <v>1627</v>
      </c>
      <c r="C395" s="786"/>
      <c r="D395" s="798"/>
      <c r="E395" s="487">
        <f>SUM(E391:E393)</f>
        <v>0</v>
      </c>
      <c r="F395" s="478">
        <f>SUM(F391:F393)</f>
        <v>0</v>
      </c>
    </row>
    <row r="396" spans="1:6" s="15" customFormat="1" ht="16.5">
      <c r="A396" s="402"/>
      <c r="B396" s="416"/>
      <c r="C396" s="792"/>
      <c r="D396" s="799"/>
      <c r="E396" s="401"/>
      <c r="F396" s="476"/>
    </row>
    <row r="397" spans="1:6" s="15" customFormat="1" ht="16.5">
      <c r="A397" s="402"/>
      <c r="B397" s="414" t="s">
        <v>1628</v>
      </c>
      <c r="C397" s="792"/>
      <c r="D397" s="799"/>
      <c r="E397" s="363">
        <f>E395*0.25</f>
        <v>0</v>
      </c>
      <c r="F397" s="486">
        <f>F395*0.25</f>
        <v>0</v>
      </c>
    </row>
    <row r="398" spans="1:6" s="15" customFormat="1" ht="16.5">
      <c r="A398" s="354"/>
      <c r="B398" s="419"/>
      <c r="C398" s="786"/>
      <c r="D398" s="798"/>
      <c r="E398" s="368"/>
      <c r="F398" s="476"/>
    </row>
    <row r="399" spans="1:6" s="15" customFormat="1" ht="16.5">
      <c r="A399" s="359"/>
      <c r="B399" s="414" t="s">
        <v>1629</v>
      </c>
      <c r="C399" s="793"/>
      <c r="D399" s="800"/>
      <c r="E399" s="488">
        <f>SUM(E395:E397)</f>
        <v>0</v>
      </c>
      <c r="F399" s="489">
        <f>SUM(F395:F397)</f>
        <v>0</v>
      </c>
    </row>
    <row r="400" spans="1:6" s="15" customFormat="1" ht="16.5">
      <c r="A400" s="354"/>
      <c r="B400" s="419"/>
      <c r="C400" s="786"/>
      <c r="D400" s="798"/>
      <c r="E400" s="372"/>
      <c r="F400" s="374"/>
    </row>
    <row r="401" spans="1:6" s="15" customFormat="1" ht="16.5">
      <c r="A401" s="354"/>
      <c r="B401" s="419"/>
      <c r="C401" s="786"/>
      <c r="D401" s="798"/>
      <c r="E401" s="372"/>
      <c r="F401" s="374"/>
    </row>
    <row r="402" spans="1:6" s="15" customFormat="1" ht="16.5">
      <c r="A402" s="354"/>
      <c r="B402" s="84" t="s">
        <v>1839</v>
      </c>
      <c r="C402" s="786"/>
      <c r="D402" s="798"/>
      <c r="E402" s="946">
        <f>E399+F399</f>
        <v>0</v>
      </c>
      <c r="F402" s="946"/>
    </row>
    <row r="403" spans="1:6">
      <c r="A403" s="276"/>
      <c r="B403" s="274"/>
      <c r="C403" s="778"/>
      <c r="D403" s="761"/>
      <c r="E403" s="275"/>
      <c r="F403" s="275"/>
    </row>
    <row r="404" spans="1:6">
      <c r="A404" s="276"/>
      <c r="B404" s="274"/>
      <c r="C404" s="778"/>
      <c r="D404" s="761"/>
      <c r="E404" s="275"/>
      <c r="F404" s="275"/>
    </row>
    <row r="405" spans="1:6">
      <c r="A405" s="276"/>
      <c r="B405" s="274"/>
      <c r="C405" s="775"/>
      <c r="D405" s="761"/>
      <c r="E405" s="435"/>
      <c r="F405" s="275"/>
    </row>
    <row r="406" spans="1:6">
      <c r="A406" s="276"/>
      <c r="B406" s="274"/>
      <c r="C406" s="778"/>
      <c r="D406" s="761"/>
      <c r="E406" s="275"/>
      <c r="F406" s="275"/>
    </row>
    <row r="407" spans="1:6">
      <c r="A407" s="276"/>
      <c r="B407" s="274"/>
      <c r="C407" s="761"/>
      <c r="D407" s="775"/>
      <c r="E407" s="433"/>
      <c r="F407" s="278"/>
    </row>
  </sheetData>
  <mergeCells count="15">
    <mergeCell ref="B205:B207"/>
    <mergeCell ref="B382:B384"/>
    <mergeCell ref="E402:F402"/>
    <mergeCell ref="B15:F15"/>
    <mergeCell ref="B16:F16"/>
    <mergeCell ref="B17:F17"/>
    <mergeCell ref="B18:F18"/>
    <mergeCell ref="B19:F19"/>
    <mergeCell ref="B145:B147"/>
    <mergeCell ref="B14:F14"/>
    <mergeCell ref="B9:F9"/>
    <mergeCell ref="B10:F10"/>
    <mergeCell ref="B11:F11"/>
    <mergeCell ref="B12:F12"/>
    <mergeCell ref="B13:F13"/>
  </mergeCells>
  <pageMargins left="0.9055118110236221" right="0.51181102362204722" top="0.35433070866141736" bottom="0.35433070866141736" header="0.31496062992125984" footer="0.31496062992125984"/>
  <pageSetup paperSize="9" scale="86" fitToHeight="0" orientation="portrait" r:id="rId1"/>
  <headerFooter>
    <oddFooter>Stranica &amp;P od &amp;N</oddFooter>
  </headerFooter>
  <rowBreaks count="3" manualBreakCount="3">
    <brk id="35" max="16383" man="1"/>
    <brk id="149" max="16383" man="1"/>
    <brk id="38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4"/>
  <sheetViews>
    <sheetView zoomScale="150" zoomScaleNormal="150" zoomScaleSheetLayoutView="93" workbookViewId="0">
      <selection activeCell="B104" sqref="B104"/>
    </sheetView>
  </sheetViews>
  <sheetFormatPr defaultRowHeight="15"/>
  <cols>
    <col min="1" max="1" width="10.140625" customWidth="1"/>
    <col min="2" max="2" width="43" customWidth="1"/>
    <col min="3" max="4" width="9.140625" style="779"/>
    <col min="5" max="5" width="13.85546875" customWidth="1"/>
    <col min="6" max="6" width="13.7109375" style="776" customWidth="1"/>
    <col min="7" max="7" width="10.140625" bestFit="1" customWidth="1"/>
  </cols>
  <sheetData>
    <row r="1" spans="1:6">
      <c r="A1" s="250"/>
      <c r="B1" s="284" t="s">
        <v>1144</v>
      </c>
      <c r="C1" s="777"/>
      <c r="D1" s="760"/>
      <c r="E1" s="254"/>
      <c r="F1" s="916"/>
    </row>
    <row r="2" spans="1:6" s="15" customFormat="1" ht="17.25" thickBot="1">
      <c r="A2" s="37" t="s">
        <v>337</v>
      </c>
      <c r="B2" s="38" t="s">
        <v>331</v>
      </c>
      <c r="C2" s="40" t="s">
        <v>0</v>
      </c>
      <c r="D2" s="39" t="s">
        <v>1</v>
      </c>
      <c r="E2" s="40" t="s">
        <v>2</v>
      </c>
      <c r="F2" s="41" t="s">
        <v>3</v>
      </c>
    </row>
    <row r="3" spans="1:6" ht="17.25" customHeight="1" thickTop="1">
      <c r="A3" s="281"/>
      <c r="B3" s="42" t="s">
        <v>921</v>
      </c>
      <c r="C3" s="886"/>
      <c r="D3" s="887"/>
      <c r="E3" s="282"/>
      <c r="F3" s="887"/>
    </row>
    <row r="4" spans="1:6" ht="17.25" customHeight="1">
      <c r="A4" s="281"/>
      <c r="B4" s="42" t="s">
        <v>922</v>
      </c>
      <c r="C4" s="886"/>
      <c r="D4" s="887"/>
      <c r="E4" s="282"/>
      <c r="F4" s="887"/>
    </row>
    <row r="5" spans="1:6" ht="17.25" customHeight="1">
      <c r="A5" s="281"/>
      <c r="B5" s="590" t="s">
        <v>923</v>
      </c>
      <c r="C5" s="886"/>
      <c r="D5" s="887"/>
      <c r="E5" s="282"/>
      <c r="F5" s="887"/>
    </row>
    <row r="6" spans="1:6" ht="17.25" customHeight="1">
      <c r="A6" s="281"/>
      <c r="B6" s="590"/>
      <c r="C6" s="886"/>
      <c r="D6" s="887"/>
      <c r="E6" s="282"/>
      <c r="F6" s="887"/>
    </row>
    <row r="7" spans="1:6">
      <c r="A7" s="283" t="s">
        <v>1143</v>
      </c>
      <c r="B7" s="284" t="s">
        <v>1144</v>
      </c>
      <c r="C7" s="888"/>
      <c r="D7" s="888"/>
      <c r="E7" s="286"/>
      <c r="F7" s="888"/>
    </row>
    <row r="8" spans="1:6">
      <c r="A8" s="287"/>
      <c r="B8" s="288"/>
      <c r="C8" s="888"/>
      <c r="D8" s="888"/>
      <c r="E8" s="286"/>
      <c r="F8" s="888"/>
    </row>
    <row r="9" spans="1:6" ht="90">
      <c r="A9" s="287"/>
      <c r="B9" s="280" t="s">
        <v>1825</v>
      </c>
      <c r="C9" s="888"/>
      <c r="D9" s="888"/>
      <c r="E9" s="286"/>
      <c r="F9" s="888"/>
    </row>
    <row r="10" spans="1:6">
      <c r="A10" s="287"/>
      <c r="B10" s="288"/>
      <c r="C10" s="888"/>
      <c r="D10" s="888"/>
      <c r="E10" s="286"/>
      <c r="F10" s="888"/>
    </row>
    <row r="11" spans="1:6">
      <c r="A11" s="289" t="s">
        <v>1145</v>
      </c>
      <c r="B11" s="290" t="s">
        <v>1146</v>
      </c>
      <c r="C11" s="889"/>
      <c r="D11" s="889"/>
      <c r="E11" s="291"/>
      <c r="F11" s="889"/>
    </row>
    <row r="12" spans="1:6">
      <c r="A12" s="287"/>
      <c r="B12" s="288"/>
      <c r="C12" s="888"/>
      <c r="D12" s="888"/>
      <c r="E12" s="286"/>
      <c r="F12" s="888"/>
    </row>
    <row r="13" spans="1:6">
      <c r="A13" s="292" t="s">
        <v>20</v>
      </c>
      <c r="B13" s="293" t="s">
        <v>1147</v>
      </c>
      <c r="C13" s="889"/>
      <c r="D13" s="889"/>
      <c r="E13" s="291"/>
      <c r="F13" s="889"/>
    </row>
    <row r="14" spans="1:6" ht="123.75">
      <c r="A14" s="561"/>
      <c r="B14" s="562" t="s">
        <v>1874</v>
      </c>
      <c r="C14" s="602"/>
      <c r="D14" s="756"/>
      <c r="E14" s="563"/>
      <c r="F14" s="756"/>
    </row>
    <row r="15" spans="1:6">
      <c r="A15" s="561"/>
      <c r="B15" s="562"/>
      <c r="C15" s="602"/>
      <c r="D15" s="756"/>
      <c r="E15" s="563"/>
      <c r="F15" s="756"/>
    </row>
    <row r="16" spans="1:6" ht="78.75">
      <c r="A16" s="561"/>
      <c r="B16" s="564" t="s">
        <v>1875</v>
      </c>
      <c r="C16" s="602"/>
      <c r="D16" s="756"/>
      <c r="E16" s="563"/>
      <c r="F16" s="756"/>
    </row>
    <row r="17" spans="1:9">
      <c r="A17" s="561"/>
      <c r="B17" s="565"/>
      <c r="C17" s="602"/>
      <c r="D17" s="756"/>
      <c r="E17" s="563"/>
      <c r="F17" s="756"/>
    </row>
    <row r="18" spans="1:9" ht="78">
      <c r="A18" s="566" t="s">
        <v>1148</v>
      </c>
      <c r="B18" s="564" t="s">
        <v>1876</v>
      </c>
      <c r="C18" s="602"/>
      <c r="D18" s="756"/>
      <c r="E18" s="563"/>
      <c r="F18" s="756"/>
    </row>
    <row r="19" spans="1:9" ht="16.5">
      <c r="A19" s="566"/>
      <c r="B19" s="568" t="s">
        <v>1147</v>
      </c>
      <c r="C19" s="754" t="s">
        <v>8</v>
      </c>
      <c r="D19" s="878">
        <v>1</v>
      </c>
      <c r="E19" s="525"/>
      <c r="F19" s="755">
        <f>D19*E19</f>
        <v>0</v>
      </c>
    </row>
    <row r="20" spans="1:9" s="15" customFormat="1" ht="15" customHeight="1">
      <c r="A20" s="462"/>
      <c r="B20" s="942" t="s">
        <v>1847</v>
      </c>
      <c r="C20" s="463"/>
      <c r="D20" s="794"/>
      <c r="E20" s="465" t="s">
        <v>924</v>
      </c>
      <c r="F20" s="917"/>
    </row>
    <row r="21" spans="1:9" s="15" customFormat="1" ht="15" customHeight="1">
      <c r="A21" s="61"/>
      <c r="B21" s="943"/>
      <c r="C21" s="49"/>
      <c r="D21" s="92"/>
      <c r="E21" s="200" t="s">
        <v>925</v>
      </c>
      <c r="F21" s="918">
        <f>F19</f>
        <v>0</v>
      </c>
      <c r="G21" s="199"/>
      <c r="I21" s="200"/>
    </row>
    <row r="22" spans="1:9" s="17" customFormat="1" ht="17.25" thickBot="1">
      <c r="A22" s="456"/>
      <c r="B22" s="944"/>
      <c r="C22" s="457"/>
      <c r="D22" s="795"/>
      <c r="E22" s="458" t="s">
        <v>1838</v>
      </c>
      <c r="F22" s="460">
        <f>SUM(F20:F21)</f>
        <v>0</v>
      </c>
      <c r="G22" s="201"/>
      <c r="I22" s="198"/>
    </row>
    <row r="23" spans="1:9" ht="15.75" thickTop="1">
      <c r="A23" s="295"/>
      <c r="B23" s="297"/>
      <c r="C23" s="888"/>
      <c r="D23" s="890"/>
      <c r="E23" s="331"/>
      <c r="F23" s="890"/>
    </row>
    <row r="24" spans="1:9">
      <c r="A24" s="295" t="s">
        <v>303</v>
      </c>
      <c r="B24" s="298" t="s">
        <v>1149</v>
      </c>
      <c r="C24" s="888"/>
      <c r="D24" s="890"/>
      <c r="E24" s="331"/>
      <c r="F24" s="890"/>
    </row>
    <row r="25" spans="1:9">
      <c r="A25" s="287"/>
      <c r="B25" s="299"/>
      <c r="C25" s="888"/>
      <c r="D25" s="890"/>
      <c r="E25" s="331"/>
      <c r="F25" s="890"/>
    </row>
    <row r="26" spans="1:9">
      <c r="A26" s="566" t="s">
        <v>1150</v>
      </c>
      <c r="B26" s="569" t="s">
        <v>1151</v>
      </c>
      <c r="C26" s="602"/>
      <c r="D26" s="756"/>
      <c r="E26" s="563"/>
      <c r="F26" s="756"/>
    </row>
    <row r="27" spans="1:9" ht="57.75">
      <c r="A27" s="561"/>
      <c r="B27" s="570" t="s">
        <v>1877</v>
      </c>
      <c r="C27" s="602" t="s">
        <v>315</v>
      </c>
      <c r="D27" s="756">
        <v>1</v>
      </c>
      <c r="E27" s="525"/>
      <c r="F27" s="753">
        <f>D27*E27</f>
        <v>0</v>
      </c>
    </row>
    <row r="28" spans="1:9" ht="16.5">
      <c r="A28" s="561"/>
      <c r="B28" s="571" t="s">
        <v>1152</v>
      </c>
      <c r="C28" s="602"/>
      <c r="D28" s="756"/>
      <c r="E28" s="525"/>
      <c r="F28" s="753"/>
    </row>
    <row r="29" spans="1:9" ht="16.5">
      <c r="A29" s="572"/>
      <c r="B29" s="524"/>
      <c r="C29" s="602" t="s">
        <v>315</v>
      </c>
      <c r="D29" s="756">
        <v>1</v>
      </c>
      <c r="E29" s="525"/>
      <c r="F29" s="753">
        <f t="shared" ref="F29:F33" si="0">D29*E29</f>
        <v>0</v>
      </c>
    </row>
    <row r="30" spans="1:9" ht="24">
      <c r="A30" s="561"/>
      <c r="B30" s="570" t="s">
        <v>1767</v>
      </c>
      <c r="C30" s="602" t="s">
        <v>315</v>
      </c>
      <c r="D30" s="756">
        <v>1</v>
      </c>
      <c r="E30" s="525"/>
      <c r="F30" s="753">
        <f t="shared" si="0"/>
        <v>0</v>
      </c>
    </row>
    <row r="31" spans="1:9" ht="16.5">
      <c r="A31" s="561"/>
      <c r="B31" s="570" t="s">
        <v>1153</v>
      </c>
      <c r="C31" s="602" t="s">
        <v>315</v>
      </c>
      <c r="D31" s="756">
        <v>4</v>
      </c>
      <c r="E31" s="525"/>
      <c r="F31" s="753">
        <f t="shared" si="0"/>
        <v>0</v>
      </c>
    </row>
    <row r="32" spans="1:9" ht="16.5">
      <c r="A32" s="573"/>
      <c r="B32" s="564" t="s">
        <v>1154</v>
      </c>
      <c r="C32" s="602" t="s">
        <v>315</v>
      </c>
      <c r="D32" s="756">
        <v>3</v>
      </c>
      <c r="E32" s="525"/>
      <c r="F32" s="753">
        <f t="shared" si="0"/>
        <v>0</v>
      </c>
    </row>
    <row r="33" spans="1:6" ht="24">
      <c r="A33" s="561"/>
      <c r="B33" s="570" t="s">
        <v>1155</v>
      </c>
      <c r="C33" s="602" t="s">
        <v>315</v>
      </c>
      <c r="D33" s="756">
        <v>1</v>
      </c>
      <c r="E33" s="525"/>
      <c r="F33" s="753">
        <f t="shared" si="0"/>
        <v>0</v>
      </c>
    </row>
    <row r="34" spans="1:6" ht="22.5">
      <c r="A34" s="561"/>
      <c r="B34" s="564" t="s">
        <v>1156</v>
      </c>
      <c r="C34" s="602" t="s">
        <v>315</v>
      </c>
      <c r="D34" s="756">
        <v>1</v>
      </c>
      <c r="E34" s="525"/>
      <c r="F34" s="753">
        <f>D34*E34</f>
        <v>0</v>
      </c>
    </row>
    <row r="35" spans="1:6" ht="16.5">
      <c r="A35" s="561"/>
      <c r="B35" s="571" t="s">
        <v>1157</v>
      </c>
      <c r="C35" s="602"/>
      <c r="D35" s="756"/>
      <c r="E35" s="579"/>
      <c r="F35" s="753"/>
    </row>
    <row r="36" spans="1:6" ht="16.5">
      <c r="A36" s="561"/>
      <c r="B36" s="564" t="s">
        <v>1158</v>
      </c>
      <c r="C36" s="602"/>
      <c r="D36" s="756"/>
      <c r="E36" s="579"/>
      <c r="F36" s="753"/>
    </row>
    <row r="37" spans="1:6" ht="16.5">
      <c r="A37" s="561"/>
      <c r="B37" s="564" t="s">
        <v>1768</v>
      </c>
      <c r="C37" s="602"/>
      <c r="D37" s="756"/>
      <c r="E37" s="579"/>
      <c r="F37" s="753"/>
    </row>
    <row r="38" spans="1:6" ht="16.5">
      <c r="A38" s="561"/>
      <c r="B38" s="564" t="s">
        <v>1857</v>
      </c>
      <c r="C38" s="602"/>
      <c r="D38" s="756"/>
      <c r="E38" s="579"/>
      <c r="F38" s="753"/>
    </row>
    <row r="39" spans="1:6" ht="16.5">
      <c r="A39" s="561"/>
      <c r="B39" s="564" t="s">
        <v>1159</v>
      </c>
      <c r="C39" s="602"/>
      <c r="D39" s="756"/>
      <c r="E39" s="579"/>
      <c r="F39" s="753"/>
    </row>
    <row r="40" spans="1:6" ht="16.5">
      <c r="A40" s="561"/>
      <c r="B40" s="564" t="s">
        <v>1160</v>
      </c>
      <c r="C40" s="602"/>
      <c r="D40" s="756"/>
      <c r="E40" s="579"/>
      <c r="F40" s="753"/>
    </row>
    <row r="41" spans="1:6" ht="16.5">
      <c r="A41" s="561"/>
      <c r="B41" s="564" t="s">
        <v>1161</v>
      </c>
      <c r="C41" s="602"/>
      <c r="D41" s="756"/>
      <c r="E41" s="579"/>
      <c r="F41" s="753"/>
    </row>
    <row r="42" spans="1:6" ht="16.5">
      <c r="A42" s="561"/>
      <c r="B42" s="564" t="s">
        <v>1162</v>
      </c>
      <c r="C42" s="602"/>
      <c r="D42" s="756"/>
      <c r="E42" s="579"/>
      <c r="F42" s="753"/>
    </row>
    <row r="43" spans="1:6" ht="16.5">
      <c r="A43" s="561"/>
      <c r="B43" s="567" t="s">
        <v>1163</v>
      </c>
      <c r="C43" s="602"/>
      <c r="D43" s="756"/>
      <c r="E43" s="579"/>
      <c r="F43" s="753"/>
    </row>
    <row r="44" spans="1:6" ht="16.5">
      <c r="A44" s="561"/>
      <c r="B44" s="564"/>
      <c r="C44" s="602"/>
      <c r="D44" s="756"/>
      <c r="E44" s="579"/>
      <c r="F44" s="753"/>
    </row>
    <row r="45" spans="1:6" ht="16.5">
      <c r="A45" s="561"/>
      <c r="B45" s="571" t="s">
        <v>1164</v>
      </c>
      <c r="C45" s="602"/>
      <c r="D45" s="756"/>
      <c r="E45" s="579"/>
      <c r="F45" s="753"/>
    </row>
    <row r="46" spans="1:6" ht="16.5">
      <c r="A46" s="561"/>
      <c r="B46" s="564" t="s">
        <v>1165</v>
      </c>
      <c r="C46" s="602" t="s">
        <v>315</v>
      </c>
      <c r="D46" s="756">
        <v>5</v>
      </c>
      <c r="E46" s="525"/>
      <c r="F46" s="753">
        <f t="shared" ref="F46:F56" si="1">D46*E46</f>
        <v>0</v>
      </c>
    </row>
    <row r="47" spans="1:6" ht="16.5">
      <c r="A47" s="561"/>
      <c r="B47" s="564" t="s">
        <v>1166</v>
      </c>
      <c r="C47" s="602" t="s">
        <v>315</v>
      </c>
      <c r="D47" s="756">
        <v>1</v>
      </c>
      <c r="E47" s="525"/>
      <c r="F47" s="753">
        <f t="shared" si="1"/>
        <v>0</v>
      </c>
    </row>
    <row r="48" spans="1:6" ht="24">
      <c r="A48" s="561"/>
      <c r="B48" s="570" t="s">
        <v>1167</v>
      </c>
      <c r="C48" s="602" t="s">
        <v>315</v>
      </c>
      <c r="D48" s="756">
        <v>2</v>
      </c>
      <c r="E48" s="525"/>
      <c r="F48" s="753">
        <f t="shared" si="1"/>
        <v>0</v>
      </c>
    </row>
    <row r="49" spans="1:6" ht="16.5">
      <c r="A49" s="561"/>
      <c r="B49" s="570" t="s">
        <v>1168</v>
      </c>
      <c r="C49" s="602" t="s">
        <v>315</v>
      </c>
      <c r="D49" s="756">
        <v>1</v>
      </c>
      <c r="E49" s="525"/>
      <c r="F49" s="753">
        <f t="shared" si="1"/>
        <v>0</v>
      </c>
    </row>
    <row r="50" spans="1:6" ht="16.5">
      <c r="A50" s="561"/>
      <c r="B50" s="570" t="s">
        <v>1169</v>
      </c>
      <c r="C50" s="602" t="s">
        <v>315</v>
      </c>
      <c r="D50" s="756">
        <v>1</v>
      </c>
      <c r="E50" s="525"/>
      <c r="F50" s="753">
        <f t="shared" si="1"/>
        <v>0</v>
      </c>
    </row>
    <row r="51" spans="1:6" ht="16.5">
      <c r="A51" s="561"/>
      <c r="B51" s="570" t="s">
        <v>1769</v>
      </c>
      <c r="C51" s="602" t="s">
        <v>315</v>
      </c>
      <c r="D51" s="756">
        <v>1</v>
      </c>
      <c r="E51" s="525"/>
      <c r="F51" s="753">
        <f t="shared" si="1"/>
        <v>0</v>
      </c>
    </row>
    <row r="52" spans="1:6" ht="16.5">
      <c r="A52" s="561"/>
      <c r="B52" s="570" t="s">
        <v>1770</v>
      </c>
      <c r="C52" s="602" t="s">
        <v>315</v>
      </c>
      <c r="D52" s="756">
        <v>9</v>
      </c>
      <c r="E52" s="525"/>
      <c r="F52" s="753">
        <f t="shared" si="1"/>
        <v>0</v>
      </c>
    </row>
    <row r="53" spans="1:6" ht="16.5">
      <c r="A53" s="561"/>
      <c r="B53" s="570" t="s">
        <v>1771</v>
      </c>
      <c r="C53" s="602" t="s">
        <v>315</v>
      </c>
      <c r="D53" s="756">
        <v>5</v>
      </c>
      <c r="E53" s="525"/>
      <c r="F53" s="753">
        <f t="shared" si="1"/>
        <v>0</v>
      </c>
    </row>
    <row r="54" spans="1:6" ht="16.5">
      <c r="A54" s="561"/>
      <c r="B54" s="570" t="s">
        <v>1772</v>
      </c>
      <c r="C54" s="602" t="s">
        <v>315</v>
      </c>
      <c r="D54" s="756">
        <v>6</v>
      </c>
      <c r="E54" s="525"/>
      <c r="F54" s="753">
        <f t="shared" si="1"/>
        <v>0</v>
      </c>
    </row>
    <row r="55" spans="1:6" ht="16.5">
      <c r="A55" s="561"/>
      <c r="B55" s="570" t="s">
        <v>1773</v>
      </c>
      <c r="C55" s="602" t="s">
        <v>315</v>
      </c>
      <c r="D55" s="756">
        <v>2</v>
      </c>
      <c r="E55" s="525"/>
      <c r="F55" s="753">
        <f t="shared" si="1"/>
        <v>0</v>
      </c>
    </row>
    <row r="56" spans="1:6" ht="35.25">
      <c r="A56" s="561"/>
      <c r="B56" s="570" t="s">
        <v>1170</v>
      </c>
      <c r="C56" s="602" t="s">
        <v>306</v>
      </c>
      <c r="D56" s="756">
        <v>1</v>
      </c>
      <c r="E56" s="525"/>
      <c r="F56" s="753">
        <f t="shared" si="1"/>
        <v>0</v>
      </c>
    </row>
    <row r="57" spans="1:6" ht="16.5">
      <c r="A57" s="561" t="s">
        <v>1171</v>
      </c>
      <c r="B57" s="567" t="s">
        <v>1921</v>
      </c>
      <c r="C57" s="754"/>
      <c r="D57" s="878"/>
      <c r="E57" s="525"/>
      <c r="F57" s="755">
        <f>SUM(F27:F56)</f>
        <v>0</v>
      </c>
    </row>
    <row r="58" spans="1:6" ht="16.5">
      <c r="A58" s="561"/>
      <c r="B58" s="567"/>
      <c r="C58" s="754"/>
      <c r="D58" s="756"/>
      <c r="E58" s="525"/>
      <c r="F58" s="756"/>
    </row>
    <row r="59" spans="1:6" ht="16.5">
      <c r="A59" s="566" t="s">
        <v>1173</v>
      </c>
      <c r="B59" s="569" t="s">
        <v>1174</v>
      </c>
      <c r="C59" s="602"/>
      <c r="D59" s="756"/>
      <c r="E59" s="525"/>
      <c r="F59" s="756"/>
    </row>
    <row r="60" spans="1:6" ht="45">
      <c r="A60" s="561" t="s">
        <v>1171</v>
      </c>
      <c r="B60" s="564" t="s">
        <v>1878</v>
      </c>
      <c r="C60" s="602" t="s">
        <v>315</v>
      </c>
      <c r="D60" s="756">
        <v>1</v>
      </c>
      <c r="E60" s="525"/>
      <c r="F60" s="753">
        <f>D60*E60</f>
        <v>0</v>
      </c>
    </row>
    <row r="61" spans="1:6" ht="24">
      <c r="A61" s="561"/>
      <c r="B61" s="570" t="s">
        <v>1774</v>
      </c>
      <c r="C61" s="602" t="s">
        <v>315</v>
      </c>
      <c r="D61" s="756">
        <v>1</v>
      </c>
      <c r="E61" s="525"/>
      <c r="F61" s="753">
        <f t="shared" ref="F61:F70" si="2">D61*E61</f>
        <v>0</v>
      </c>
    </row>
    <row r="62" spans="1:6" ht="16.5">
      <c r="A62" s="561"/>
      <c r="B62" s="564" t="s">
        <v>1175</v>
      </c>
      <c r="C62" s="602" t="s">
        <v>315</v>
      </c>
      <c r="D62" s="756">
        <v>2</v>
      </c>
      <c r="E62" s="525"/>
      <c r="F62" s="753">
        <f t="shared" si="2"/>
        <v>0</v>
      </c>
    </row>
    <row r="63" spans="1:6" ht="33.75">
      <c r="A63" s="561"/>
      <c r="B63" s="564" t="s">
        <v>1961</v>
      </c>
      <c r="C63" s="602" t="s">
        <v>315</v>
      </c>
      <c r="D63" s="756">
        <v>4</v>
      </c>
      <c r="E63" s="525"/>
      <c r="F63" s="753">
        <f t="shared" si="2"/>
        <v>0</v>
      </c>
    </row>
    <row r="64" spans="1:6" ht="24">
      <c r="A64" s="561"/>
      <c r="B64" s="570" t="s">
        <v>1167</v>
      </c>
      <c r="C64" s="602" t="s">
        <v>315</v>
      </c>
      <c r="D64" s="756">
        <v>2</v>
      </c>
      <c r="E64" s="525"/>
      <c r="F64" s="753">
        <f t="shared" si="2"/>
        <v>0</v>
      </c>
    </row>
    <row r="65" spans="1:6" ht="16.5">
      <c r="A65" s="561"/>
      <c r="B65" s="570" t="s">
        <v>1176</v>
      </c>
      <c r="C65" s="602" t="s">
        <v>315</v>
      </c>
      <c r="D65" s="756">
        <v>2</v>
      </c>
      <c r="E65" s="525"/>
      <c r="F65" s="753">
        <f t="shared" si="2"/>
        <v>0</v>
      </c>
    </row>
    <row r="66" spans="1:6" ht="16.5">
      <c r="A66" s="561"/>
      <c r="B66" s="564" t="s">
        <v>1177</v>
      </c>
      <c r="C66" s="602" t="s">
        <v>315</v>
      </c>
      <c r="D66" s="756">
        <v>34</v>
      </c>
      <c r="E66" s="525"/>
      <c r="F66" s="753">
        <f t="shared" si="2"/>
        <v>0</v>
      </c>
    </row>
    <row r="67" spans="1:6" ht="16.5">
      <c r="A67" s="561"/>
      <c r="B67" s="564" t="s">
        <v>1178</v>
      </c>
      <c r="C67" s="602" t="s">
        <v>315</v>
      </c>
      <c r="D67" s="756">
        <v>4</v>
      </c>
      <c r="E67" s="525"/>
      <c r="F67" s="753">
        <f t="shared" si="2"/>
        <v>0</v>
      </c>
    </row>
    <row r="68" spans="1:6" ht="16.5">
      <c r="A68" s="561"/>
      <c r="B68" s="564" t="s">
        <v>1179</v>
      </c>
      <c r="C68" s="602" t="s">
        <v>315</v>
      </c>
      <c r="D68" s="756">
        <v>9</v>
      </c>
      <c r="E68" s="525"/>
      <c r="F68" s="753">
        <f t="shared" si="2"/>
        <v>0</v>
      </c>
    </row>
    <row r="69" spans="1:6" ht="16.5">
      <c r="A69" s="561"/>
      <c r="B69" s="564" t="s">
        <v>1180</v>
      </c>
      <c r="C69" s="602" t="s">
        <v>315</v>
      </c>
      <c r="D69" s="756">
        <v>4</v>
      </c>
      <c r="E69" s="525"/>
      <c r="F69" s="753">
        <f t="shared" si="2"/>
        <v>0</v>
      </c>
    </row>
    <row r="70" spans="1:6" ht="33.75">
      <c r="A70" s="561"/>
      <c r="B70" s="564" t="s">
        <v>1170</v>
      </c>
      <c r="C70" s="602" t="s">
        <v>306</v>
      </c>
      <c r="D70" s="756">
        <v>1</v>
      </c>
      <c r="E70" s="525"/>
      <c r="F70" s="753">
        <f t="shared" si="2"/>
        <v>0</v>
      </c>
    </row>
    <row r="71" spans="1:6" ht="16.5">
      <c r="A71" s="561" t="s">
        <v>1171</v>
      </c>
      <c r="B71" s="567" t="s">
        <v>1922</v>
      </c>
      <c r="C71" s="754"/>
      <c r="D71" s="878"/>
      <c r="E71" s="525"/>
      <c r="F71" s="755">
        <f>SUM(F60:F70)</f>
        <v>0</v>
      </c>
    </row>
    <row r="72" spans="1:6" ht="16.5">
      <c r="A72" s="561"/>
      <c r="B72" s="567"/>
      <c r="C72" s="754"/>
      <c r="D72" s="878"/>
      <c r="E72" s="579"/>
      <c r="F72" s="753"/>
    </row>
    <row r="73" spans="1:6" ht="16.5">
      <c r="A73" s="566" t="s">
        <v>1181</v>
      </c>
      <c r="B73" s="569" t="s">
        <v>1182</v>
      </c>
      <c r="C73" s="602"/>
      <c r="D73" s="756"/>
      <c r="E73" s="579"/>
      <c r="F73" s="756"/>
    </row>
    <row r="74" spans="1:6" ht="45">
      <c r="A74" s="561"/>
      <c r="B74" s="564" t="s">
        <v>1879</v>
      </c>
      <c r="C74" s="602" t="s">
        <v>315</v>
      </c>
      <c r="D74" s="756">
        <v>1</v>
      </c>
      <c r="E74" s="579"/>
      <c r="F74" s="753">
        <f>D74*E74</f>
        <v>0</v>
      </c>
    </row>
    <row r="75" spans="1:6" ht="23.25">
      <c r="A75" s="561"/>
      <c r="B75" s="570" t="s">
        <v>1775</v>
      </c>
      <c r="C75" s="602" t="s">
        <v>315</v>
      </c>
      <c r="D75" s="756">
        <v>1</v>
      </c>
      <c r="E75" s="579"/>
      <c r="F75" s="753">
        <f t="shared" ref="F75:F83" si="3">D75*E75</f>
        <v>0</v>
      </c>
    </row>
    <row r="76" spans="1:6" ht="16.5">
      <c r="A76" s="561"/>
      <c r="B76" s="564" t="s">
        <v>1175</v>
      </c>
      <c r="C76" s="602" t="s">
        <v>315</v>
      </c>
      <c r="D76" s="756">
        <v>1</v>
      </c>
      <c r="E76" s="579"/>
      <c r="F76" s="753">
        <f t="shared" si="3"/>
        <v>0</v>
      </c>
    </row>
    <row r="77" spans="1:6" ht="33.75">
      <c r="A77" s="561"/>
      <c r="B77" s="564" t="s">
        <v>1962</v>
      </c>
      <c r="C77" s="602" t="s">
        <v>315</v>
      </c>
      <c r="D77" s="756">
        <v>4</v>
      </c>
      <c r="E77" s="579"/>
      <c r="F77" s="753">
        <f t="shared" si="3"/>
        <v>0</v>
      </c>
    </row>
    <row r="78" spans="1:6" ht="23.25">
      <c r="A78" s="561"/>
      <c r="B78" s="570" t="s">
        <v>1167</v>
      </c>
      <c r="C78" s="602" t="s">
        <v>315</v>
      </c>
      <c r="D78" s="756">
        <v>2</v>
      </c>
      <c r="E78" s="579"/>
      <c r="F78" s="753">
        <f t="shared" si="3"/>
        <v>0</v>
      </c>
    </row>
    <row r="79" spans="1:6" ht="16.5">
      <c r="A79" s="561"/>
      <c r="B79" s="570" t="s">
        <v>1176</v>
      </c>
      <c r="C79" s="602" t="s">
        <v>315</v>
      </c>
      <c r="D79" s="756">
        <v>1</v>
      </c>
      <c r="E79" s="579"/>
      <c r="F79" s="753">
        <f t="shared" si="3"/>
        <v>0</v>
      </c>
    </row>
    <row r="80" spans="1:6" ht="16.5">
      <c r="A80" s="561"/>
      <c r="B80" s="564" t="s">
        <v>1177</v>
      </c>
      <c r="C80" s="602" t="s">
        <v>315</v>
      </c>
      <c r="D80" s="756">
        <v>42</v>
      </c>
      <c r="E80" s="579"/>
      <c r="F80" s="753">
        <f t="shared" si="3"/>
        <v>0</v>
      </c>
    </row>
    <row r="81" spans="1:6" ht="16.5">
      <c r="A81" s="561"/>
      <c r="B81" s="564" t="s">
        <v>1178</v>
      </c>
      <c r="C81" s="602" t="s">
        <v>315</v>
      </c>
      <c r="D81" s="756">
        <v>3</v>
      </c>
      <c r="E81" s="579"/>
      <c r="F81" s="753">
        <f t="shared" si="3"/>
        <v>0</v>
      </c>
    </row>
    <row r="82" spans="1:6" ht="16.5">
      <c r="A82" s="561"/>
      <c r="B82" s="564" t="s">
        <v>1179</v>
      </c>
      <c r="C82" s="602" t="s">
        <v>315</v>
      </c>
      <c r="D82" s="756">
        <v>15</v>
      </c>
      <c r="E82" s="579"/>
      <c r="F82" s="753">
        <f t="shared" si="3"/>
        <v>0</v>
      </c>
    </row>
    <row r="83" spans="1:6" ht="33.75">
      <c r="A83" s="561"/>
      <c r="B83" s="564" t="s">
        <v>1170</v>
      </c>
      <c r="C83" s="602" t="s">
        <v>306</v>
      </c>
      <c r="D83" s="756">
        <v>1</v>
      </c>
      <c r="E83" s="579"/>
      <c r="F83" s="753">
        <f t="shared" si="3"/>
        <v>0</v>
      </c>
    </row>
    <row r="84" spans="1:6" ht="16.5">
      <c r="A84" s="561"/>
      <c r="B84" s="564" t="s">
        <v>1180</v>
      </c>
      <c r="C84" s="602" t="s">
        <v>315</v>
      </c>
      <c r="D84" s="756">
        <v>3</v>
      </c>
      <c r="E84" s="579"/>
      <c r="F84" s="753">
        <f>D84*E84</f>
        <v>0</v>
      </c>
    </row>
    <row r="85" spans="1:6" ht="16.5">
      <c r="A85" s="561" t="s">
        <v>1171</v>
      </c>
      <c r="B85" s="567" t="s">
        <v>1923</v>
      </c>
      <c r="C85" s="754"/>
      <c r="D85" s="878"/>
      <c r="E85" s="579"/>
      <c r="F85" s="755">
        <f>SUM(F74:F84)</f>
        <v>0</v>
      </c>
    </row>
    <row r="86" spans="1:6" ht="16.5">
      <c r="A86" s="561"/>
      <c r="B86" s="567"/>
      <c r="C86" s="754"/>
      <c r="D86" s="878"/>
      <c r="E86" s="579"/>
      <c r="F86" s="753"/>
    </row>
    <row r="87" spans="1:6" ht="16.5">
      <c r="A87" s="566" t="s">
        <v>1183</v>
      </c>
      <c r="B87" s="569" t="s">
        <v>1184</v>
      </c>
      <c r="C87" s="754"/>
      <c r="D87" s="878"/>
      <c r="E87" s="579"/>
      <c r="F87" s="753"/>
    </row>
    <row r="88" spans="1:6" ht="45">
      <c r="A88" s="561"/>
      <c r="B88" s="564" t="s">
        <v>1880</v>
      </c>
      <c r="C88" s="602" t="s">
        <v>315</v>
      </c>
      <c r="D88" s="756">
        <v>1</v>
      </c>
      <c r="E88" s="579"/>
      <c r="F88" s="753">
        <f t="shared" ref="F88:F97" si="4">D88*E88</f>
        <v>0</v>
      </c>
    </row>
    <row r="89" spans="1:6" ht="23.25">
      <c r="A89" s="561"/>
      <c r="B89" s="570" t="s">
        <v>1776</v>
      </c>
      <c r="C89" s="602" t="s">
        <v>315</v>
      </c>
      <c r="D89" s="756">
        <v>1</v>
      </c>
      <c r="E89" s="579"/>
      <c r="F89" s="753">
        <f t="shared" si="4"/>
        <v>0</v>
      </c>
    </row>
    <row r="90" spans="1:6" ht="16.5">
      <c r="A90" s="561"/>
      <c r="B90" s="564" t="s">
        <v>1175</v>
      </c>
      <c r="C90" s="602" t="s">
        <v>315</v>
      </c>
      <c r="D90" s="756">
        <v>1</v>
      </c>
      <c r="E90" s="579"/>
      <c r="F90" s="753">
        <f t="shared" si="4"/>
        <v>0</v>
      </c>
    </row>
    <row r="91" spans="1:6" ht="34.5">
      <c r="A91" s="561"/>
      <c r="B91" s="570" t="s">
        <v>1963</v>
      </c>
      <c r="C91" s="602" t="s">
        <v>315</v>
      </c>
      <c r="D91" s="756">
        <v>4</v>
      </c>
      <c r="E91" s="579"/>
      <c r="F91" s="753">
        <f t="shared" si="4"/>
        <v>0</v>
      </c>
    </row>
    <row r="92" spans="1:6" ht="23.25">
      <c r="A92" s="561"/>
      <c r="B92" s="570" t="s">
        <v>1167</v>
      </c>
      <c r="C92" s="602" t="s">
        <v>315</v>
      </c>
      <c r="D92" s="756">
        <v>2</v>
      </c>
      <c r="E92" s="579"/>
      <c r="F92" s="753">
        <f t="shared" si="4"/>
        <v>0</v>
      </c>
    </row>
    <row r="93" spans="1:6" ht="16.5">
      <c r="A93" s="561"/>
      <c r="B93" s="564" t="s">
        <v>1177</v>
      </c>
      <c r="C93" s="602" t="s">
        <v>315</v>
      </c>
      <c r="D93" s="756">
        <v>12</v>
      </c>
      <c r="E93" s="579"/>
      <c r="F93" s="753">
        <f t="shared" si="4"/>
        <v>0</v>
      </c>
    </row>
    <row r="94" spans="1:6" ht="16.5">
      <c r="A94" s="561"/>
      <c r="B94" s="564" t="s">
        <v>1178</v>
      </c>
      <c r="C94" s="602" t="s">
        <v>315</v>
      </c>
      <c r="D94" s="756">
        <v>6</v>
      </c>
      <c r="E94" s="579"/>
      <c r="F94" s="753">
        <f t="shared" si="4"/>
        <v>0</v>
      </c>
    </row>
    <row r="95" spans="1:6" ht="16.5">
      <c r="A95" s="561"/>
      <c r="B95" s="564" t="s">
        <v>1179</v>
      </c>
      <c r="C95" s="602" t="s">
        <v>315</v>
      </c>
      <c r="D95" s="756">
        <v>8</v>
      </c>
      <c r="E95" s="579"/>
      <c r="F95" s="753">
        <f t="shared" si="4"/>
        <v>0</v>
      </c>
    </row>
    <row r="96" spans="1:6" ht="16.5">
      <c r="A96" s="561"/>
      <c r="B96" s="564" t="s">
        <v>1180</v>
      </c>
      <c r="C96" s="602" t="s">
        <v>315</v>
      </c>
      <c r="D96" s="756">
        <v>3</v>
      </c>
      <c r="E96" s="579"/>
      <c r="F96" s="753">
        <f t="shared" si="4"/>
        <v>0</v>
      </c>
    </row>
    <row r="97" spans="1:6" ht="33.75">
      <c r="A97" s="561"/>
      <c r="B97" s="564" t="s">
        <v>1170</v>
      </c>
      <c r="C97" s="602" t="s">
        <v>306</v>
      </c>
      <c r="D97" s="756">
        <v>1</v>
      </c>
      <c r="E97" s="579"/>
      <c r="F97" s="753">
        <f t="shared" si="4"/>
        <v>0</v>
      </c>
    </row>
    <row r="98" spans="1:6" ht="16.5">
      <c r="A98" s="561"/>
      <c r="B98" s="567" t="s">
        <v>1924</v>
      </c>
      <c r="C98" s="754"/>
      <c r="D98" s="878"/>
      <c r="E98" s="579"/>
      <c r="F98" s="755">
        <f>SUM(F88:F97)</f>
        <v>0</v>
      </c>
    </row>
    <row r="99" spans="1:6" ht="16.5">
      <c r="A99" s="561"/>
      <c r="B99" s="567"/>
      <c r="C99" s="754"/>
      <c r="D99" s="878"/>
      <c r="E99" s="579"/>
      <c r="F99" s="753"/>
    </row>
    <row r="100" spans="1:6" ht="16.5">
      <c r="A100" s="566" t="s">
        <v>1185</v>
      </c>
      <c r="B100" s="569" t="s">
        <v>1186</v>
      </c>
      <c r="C100" s="754"/>
      <c r="D100" s="878"/>
      <c r="E100" s="579"/>
      <c r="F100" s="753"/>
    </row>
    <row r="101" spans="1:6" ht="45">
      <c r="A101" s="561"/>
      <c r="B101" s="564" t="s">
        <v>1821</v>
      </c>
      <c r="C101" s="602" t="s">
        <v>315</v>
      </c>
      <c r="D101" s="756">
        <v>1</v>
      </c>
      <c r="E101" s="579"/>
      <c r="F101" s="753">
        <f>D101*E101</f>
        <v>0</v>
      </c>
    </row>
    <row r="102" spans="1:6" ht="23.25">
      <c r="A102" s="561"/>
      <c r="B102" s="570" t="s">
        <v>1784</v>
      </c>
      <c r="C102" s="602" t="s">
        <v>315</v>
      </c>
      <c r="D102" s="756">
        <v>1</v>
      </c>
      <c r="E102" s="579"/>
      <c r="F102" s="753">
        <f t="shared" ref="F102:F111" si="5">D102*E102</f>
        <v>0</v>
      </c>
    </row>
    <row r="103" spans="1:6" ht="16.5">
      <c r="A103" s="561"/>
      <c r="B103" s="564" t="s">
        <v>1175</v>
      </c>
      <c r="C103" s="602" t="s">
        <v>315</v>
      </c>
      <c r="D103" s="756">
        <v>1</v>
      </c>
      <c r="E103" s="579"/>
      <c r="F103" s="753">
        <f t="shared" si="5"/>
        <v>0</v>
      </c>
    </row>
    <row r="104" spans="1:6" ht="34.5">
      <c r="A104" s="561"/>
      <c r="B104" s="570" t="s">
        <v>1964</v>
      </c>
      <c r="C104" s="602" t="s">
        <v>315</v>
      </c>
      <c r="D104" s="756">
        <v>4</v>
      </c>
      <c r="E104" s="579"/>
      <c r="F104" s="753">
        <f t="shared" si="5"/>
        <v>0</v>
      </c>
    </row>
    <row r="105" spans="1:6" ht="23.25">
      <c r="A105" s="561"/>
      <c r="B105" s="570" t="s">
        <v>1187</v>
      </c>
      <c r="C105" s="602" t="s">
        <v>315</v>
      </c>
      <c r="D105" s="756">
        <v>1</v>
      </c>
      <c r="E105" s="579"/>
      <c r="F105" s="753">
        <f t="shared" si="5"/>
        <v>0</v>
      </c>
    </row>
    <row r="106" spans="1:6" ht="16.5">
      <c r="A106" s="561"/>
      <c r="B106" s="564" t="s">
        <v>1188</v>
      </c>
      <c r="C106" s="602" t="s">
        <v>315</v>
      </c>
      <c r="D106" s="756">
        <v>2</v>
      </c>
      <c r="E106" s="579"/>
      <c r="F106" s="753">
        <f t="shared" si="5"/>
        <v>0</v>
      </c>
    </row>
    <row r="107" spans="1:6" ht="16.5">
      <c r="A107" s="561"/>
      <c r="B107" s="564" t="s">
        <v>1189</v>
      </c>
      <c r="C107" s="602" t="s">
        <v>315</v>
      </c>
      <c r="D107" s="756">
        <v>2</v>
      </c>
      <c r="E107" s="579"/>
      <c r="F107" s="753">
        <f t="shared" si="5"/>
        <v>0</v>
      </c>
    </row>
    <row r="108" spans="1:6" ht="16.5">
      <c r="A108" s="561"/>
      <c r="B108" s="564" t="s">
        <v>1179</v>
      </c>
      <c r="C108" s="602" t="s">
        <v>315</v>
      </c>
      <c r="D108" s="756">
        <v>3</v>
      </c>
      <c r="E108" s="579"/>
      <c r="F108" s="753">
        <f t="shared" si="5"/>
        <v>0</v>
      </c>
    </row>
    <row r="109" spans="1:6" ht="16.5">
      <c r="A109" s="561"/>
      <c r="B109" s="564" t="s">
        <v>1180</v>
      </c>
      <c r="C109" s="602" t="s">
        <v>315</v>
      </c>
      <c r="D109" s="756">
        <v>2</v>
      </c>
      <c r="E109" s="579"/>
      <c r="F109" s="753">
        <f t="shared" si="5"/>
        <v>0</v>
      </c>
    </row>
    <row r="110" spans="1:6" ht="16.5">
      <c r="A110" s="561"/>
      <c r="B110" s="564" t="s">
        <v>1178</v>
      </c>
      <c r="C110" s="602" t="s">
        <v>315</v>
      </c>
      <c r="D110" s="756">
        <v>1</v>
      </c>
      <c r="E110" s="579"/>
      <c r="F110" s="753">
        <f t="shared" si="5"/>
        <v>0</v>
      </c>
    </row>
    <row r="111" spans="1:6" ht="33.75">
      <c r="A111" s="561"/>
      <c r="B111" s="564" t="s">
        <v>1170</v>
      </c>
      <c r="C111" s="602" t="s">
        <v>306</v>
      </c>
      <c r="D111" s="756">
        <v>1</v>
      </c>
      <c r="E111" s="579"/>
      <c r="F111" s="753">
        <f t="shared" si="5"/>
        <v>0</v>
      </c>
    </row>
    <row r="112" spans="1:6" ht="16.5">
      <c r="A112" s="561"/>
      <c r="B112" s="567" t="s">
        <v>1925</v>
      </c>
      <c r="C112" s="754"/>
      <c r="D112" s="878"/>
      <c r="E112" s="579"/>
      <c r="F112" s="755">
        <f>SUM(F101:F111)</f>
        <v>0</v>
      </c>
    </row>
    <row r="113" spans="1:9">
      <c r="A113" s="287"/>
      <c r="B113" s="296"/>
      <c r="C113" s="891"/>
      <c r="D113" s="885"/>
      <c r="E113" s="331"/>
      <c r="F113" s="342"/>
    </row>
    <row r="114" spans="1:9" s="15" customFormat="1" ht="15" customHeight="1">
      <c r="A114" s="462"/>
      <c r="B114" s="942" t="s">
        <v>1848</v>
      </c>
      <c r="C114" s="463"/>
      <c r="D114" s="794"/>
      <c r="E114" s="465" t="s">
        <v>924</v>
      </c>
      <c r="F114" s="919"/>
    </row>
    <row r="115" spans="1:9" s="15" customFormat="1" ht="15" customHeight="1">
      <c r="A115" s="61"/>
      <c r="B115" s="943"/>
      <c r="C115" s="49"/>
      <c r="D115" s="92"/>
      <c r="E115" s="200" t="s">
        <v>925</v>
      </c>
      <c r="F115" s="920">
        <f>F57+F71+F85+F98+F112</f>
        <v>0</v>
      </c>
      <c r="G115" s="199"/>
      <c r="I115" s="200"/>
    </row>
    <row r="116" spans="1:9" s="17" customFormat="1" ht="17.25" thickBot="1">
      <c r="A116" s="456"/>
      <c r="B116" s="944"/>
      <c r="C116" s="457"/>
      <c r="D116" s="795"/>
      <c r="E116" s="458" t="s">
        <v>1838</v>
      </c>
      <c r="F116" s="460">
        <f>SUM(F114:F115)</f>
        <v>0</v>
      </c>
      <c r="G116" s="201"/>
      <c r="I116" s="198"/>
    </row>
    <row r="117" spans="1:9" ht="15.75" thickTop="1">
      <c r="A117" s="295"/>
      <c r="B117" s="296"/>
      <c r="C117" s="888"/>
      <c r="D117" s="890"/>
      <c r="E117" s="338"/>
      <c r="F117" s="921"/>
    </row>
    <row r="118" spans="1:9">
      <c r="A118" s="287"/>
      <c r="B118" s="298"/>
      <c r="C118" s="891"/>
      <c r="D118" s="885"/>
      <c r="E118" s="331"/>
      <c r="F118" s="890"/>
    </row>
    <row r="119" spans="1:9">
      <c r="A119" s="292" t="s">
        <v>305</v>
      </c>
      <c r="B119" s="301" t="s">
        <v>1190</v>
      </c>
      <c r="C119" s="889"/>
      <c r="D119" s="892"/>
      <c r="E119" s="332"/>
      <c r="F119" s="892"/>
    </row>
    <row r="120" spans="1:9">
      <c r="A120" s="302"/>
      <c r="B120" s="296"/>
      <c r="C120" s="888"/>
      <c r="D120" s="890"/>
      <c r="E120" s="331"/>
      <c r="F120" s="890"/>
    </row>
    <row r="121" spans="1:9">
      <c r="A121" s="295" t="s">
        <v>1191</v>
      </c>
      <c r="B121" s="303" t="s">
        <v>1192</v>
      </c>
      <c r="C121" s="888"/>
      <c r="D121" s="890"/>
      <c r="E121" s="331"/>
      <c r="F121" s="890"/>
    </row>
    <row r="122" spans="1:9">
      <c r="A122" s="304"/>
      <c r="B122" s="305"/>
      <c r="C122" s="319"/>
      <c r="D122" s="890"/>
      <c r="E122" s="333"/>
      <c r="F122" s="922"/>
    </row>
    <row r="123" spans="1:9" ht="157.5">
      <c r="A123" s="574" t="s">
        <v>1193</v>
      </c>
      <c r="B123" s="575" t="s">
        <v>1826</v>
      </c>
      <c r="C123" s="893" t="s">
        <v>8</v>
      </c>
      <c r="D123" s="894">
        <v>30</v>
      </c>
      <c r="E123" s="579"/>
      <c r="F123" s="753">
        <f>D123*E123</f>
        <v>0</v>
      </c>
    </row>
    <row r="124" spans="1:9" ht="163.5" customHeight="1">
      <c r="A124" s="574" t="s">
        <v>1194</v>
      </c>
      <c r="B124" s="575" t="s">
        <v>1827</v>
      </c>
      <c r="C124" s="895" t="s">
        <v>8</v>
      </c>
      <c r="D124" s="896">
        <v>16</v>
      </c>
      <c r="E124" s="579"/>
      <c r="F124" s="753">
        <f t="shared" ref="F124:F132" si="6">D124*E124</f>
        <v>0</v>
      </c>
    </row>
    <row r="125" spans="1:9" ht="168.75">
      <c r="A125" s="574" t="s">
        <v>1195</v>
      </c>
      <c r="B125" s="575" t="s">
        <v>1881</v>
      </c>
      <c r="C125" s="895" t="s">
        <v>8</v>
      </c>
      <c r="D125" s="896">
        <v>30</v>
      </c>
      <c r="E125" s="579"/>
      <c r="F125" s="753">
        <f t="shared" si="6"/>
        <v>0</v>
      </c>
    </row>
    <row r="126" spans="1:9" ht="153" customHeight="1">
      <c r="A126" s="574" t="s">
        <v>1196</v>
      </c>
      <c r="B126" s="575" t="s">
        <v>1830</v>
      </c>
      <c r="C126" s="895" t="s">
        <v>8</v>
      </c>
      <c r="D126" s="896">
        <v>5</v>
      </c>
      <c r="E126" s="579"/>
      <c r="F126" s="753">
        <f t="shared" si="6"/>
        <v>0</v>
      </c>
    </row>
    <row r="127" spans="1:9" ht="153.75" customHeight="1">
      <c r="A127" s="574" t="s">
        <v>1197</v>
      </c>
      <c r="B127" s="575" t="s">
        <v>1828</v>
      </c>
      <c r="C127" s="895" t="s">
        <v>8</v>
      </c>
      <c r="D127" s="896">
        <v>60</v>
      </c>
      <c r="E127" s="579"/>
      <c r="F127" s="753">
        <f t="shared" si="6"/>
        <v>0</v>
      </c>
    </row>
    <row r="128" spans="1:9" ht="146.25">
      <c r="A128" s="574" t="s">
        <v>1198</v>
      </c>
      <c r="B128" s="575" t="s">
        <v>1829</v>
      </c>
      <c r="C128" s="895" t="s">
        <v>8</v>
      </c>
      <c r="D128" s="896">
        <v>27</v>
      </c>
      <c r="E128" s="579"/>
      <c r="F128" s="753">
        <f t="shared" si="6"/>
        <v>0</v>
      </c>
    </row>
    <row r="129" spans="1:6" ht="191.25">
      <c r="A129" s="574" t="s">
        <v>1199</v>
      </c>
      <c r="B129" s="576" t="s">
        <v>1882</v>
      </c>
      <c r="C129" s="895" t="s">
        <v>8</v>
      </c>
      <c r="D129" s="896">
        <v>4</v>
      </c>
      <c r="E129" s="579"/>
      <c r="F129" s="753">
        <f t="shared" si="6"/>
        <v>0</v>
      </c>
    </row>
    <row r="130" spans="1:6" ht="191.25">
      <c r="A130" s="574" t="s">
        <v>1200</v>
      </c>
      <c r="B130" s="577" t="s">
        <v>1883</v>
      </c>
      <c r="C130" s="897" t="s">
        <v>8</v>
      </c>
      <c r="D130" s="898">
        <v>38</v>
      </c>
      <c r="E130" s="579"/>
      <c r="F130" s="753">
        <f t="shared" si="6"/>
        <v>0</v>
      </c>
    </row>
    <row r="131" spans="1:6" ht="202.5">
      <c r="A131" s="574" t="s">
        <v>1201</v>
      </c>
      <c r="B131" s="578" t="s">
        <v>1831</v>
      </c>
      <c r="C131" s="897" t="s">
        <v>8</v>
      </c>
      <c r="D131" s="898">
        <v>3</v>
      </c>
      <c r="E131" s="579"/>
      <c r="F131" s="753">
        <f t="shared" si="6"/>
        <v>0</v>
      </c>
    </row>
    <row r="132" spans="1:6" ht="191.25">
      <c r="A132" s="574" t="s">
        <v>1202</v>
      </c>
      <c r="B132" s="577" t="s">
        <v>1833</v>
      </c>
      <c r="C132" s="897" t="s">
        <v>8</v>
      </c>
      <c r="D132" s="898">
        <v>18</v>
      </c>
      <c r="E132" s="525"/>
      <c r="F132" s="753">
        <f t="shared" si="6"/>
        <v>0</v>
      </c>
    </row>
    <row r="133" spans="1:6" ht="180">
      <c r="A133" s="574" t="s">
        <v>1203</v>
      </c>
      <c r="B133" s="577" t="s">
        <v>1832</v>
      </c>
      <c r="C133" s="897" t="s">
        <v>8</v>
      </c>
      <c r="D133" s="898">
        <v>2</v>
      </c>
      <c r="E133" s="525"/>
      <c r="F133" s="753">
        <f>D133*E133</f>
        <v>0</v>
      </c>
    </row>
    <row r="134" spans="1:6" ht="16.5">
      <c r="A134" s="574"/>
      <c r="B134" s="576"/>
      <c r="C134" s="878"/>
      <c r="D134" s="756"/>
      <c r="E134" s="525"/>
      <c r="F134" s="756"/>
    </row>
    <row r="135" spans="1:6" ht="16.5">
      <c r="A135" s="566"/>
      <c r="B135" s="567" t="s">
        <v>1958</v>
      </c>
      <c r="C135" s="878"/>
      <c r="D135" s="878"/>
      <c r="E135" s="525"/>
      <c r="F135" s="755">
        <f>SUM(F123:F133)</f>
        <v>0</v>
      </c>
    </row>
    <row r="136" spans="1:6" ht="16.5">
      <c r="A136" s="295"/>
      <c r="B136" s="303"/>
      <c r="C136" s="878"/>
      <c r="D136" s="884"/>
      <c r="E136" s="105"/>
      <c r="F136" s="890"/>
    </row>
    <row r="137" spans="1:6" ht="16.5">
      <c r="A137" s="295"/>
      <c r="B137" s="303"/>
      <c r="C137" s="878"/>
      <c r="D137" s="884"/>
      <c r="E137" s="105"/>
      <c r="F137" s="890"/>
    </row>
    <row r="138" spans="1:6" ht="16.5">
      <c r="A138" s="295" t="s">
        <v>1204</v>
      </c>
      <c r="B138" s="303" t="s">
        <v>1205</v>
      </c>
      <c r="C138" s="878"/>
      <c r="D138" s="890"/>
      <c r="E138" s="105"/>
      <c r="F138" s="890"/>
    </row>
    <row r="139" spans="1:6" ht="33.75">
      <c r="A139" s="580" t="s">
        <v>1206</v>
      </c>
      <c r="B139" s="576" t="s">
        <v>1777</v>
      </c>
      <c r="C139" s="602"/>
      <c r="D139" s="756"/>
      <c r="E139" s="525"/>
      <c r="F139" s="923"/>
    </row>
    <row r="140" spans="1:6" ht="16.5">
      <c r="A140" s="561"/>
      <c r="B140" s="564" t="s">
        <v>1207</v>
      </c>
      <c r="C140" s="602" t="s">
        <v>315</v>
      </c>
      <c r="D140" s="756">
        <v>33</v>
      </c>
      <c r="E140" s="525"/>
      <c r="F140" s="753">
        <f>D140*E140</f>
        <v>0</v>
      </c>
    </row>
    <row r="141" spans="1:6" ht="16.5">
      <c r="A141" s="561"/>
      <c r="B141" s="564" t="s">
        <v>1208</v>
      </c>
      <c r="C141" s="602" t="s">
        <v>315</v>
      </c>
      <c r="D141" s="756">
        <v>30</v>
      </c>
      <c r="E141" s="525"/>
      <c r="F141" s="753">
        <f>D141*E141</f>
        <v>0</v>
      </c>
    </row>
    <row r="142" spans="1:6" ht="16.5">
      <c r="A142" s="561"/>
      <c r="B142" s="564" t="s">
        <v>1209</v>
      </c>
      <c r="C142" s="602" t="s">
        <v>315</v>
      </c>
      <c r="D142" s="756">
        <v>4</v>
      </c>
      <c r="E142" s="525"/>
      <c r="F142" s="753">
        <f>D142*E142</f>
        <v>0</v>
      </c>
    </row>
    <row r="143" spans="1:6" ht="22.5">
      <c r="A143" s="561"/>
      <c r="B143" s="564" t="s">
        <v>1210</v>
      </c>
      <c r="C143" s="602" t="s">
        <v>315</v>
      </c>
      <c r="D143" s="756">
        <v>13</v>
      </c>
      <c r="E143" s="525"/>
      <c r="F143" s="753">
        <f>D143*E143</f>
        <v>0</v>
      </c>
    </row>
    <row r="144" spans="1:6" ht="16.5">
      <c r="A144" s="561"/>
      <c r="B144" s="564" t="s">
        <v>1211</v>
      </c>
      <c r="C144" s="602" t="s">
        <v>315</v>
      </c>
      <c r="D144" s="756">
        <v>9</v>
      </c>
      <c r="E144" s="525"/>
      <c r="F144" s="753">
        <f>D144*E144</f>
        <v>0</v>
      </c>
    </row>
    <row r="145" spans="1:6" ht="16.5">
      <c r="A145" s="561"/>
      <c r="B145" s="567" t="s">
        <v>1926</v>
      </c>
      <c r="C145" s="754"/>
      <c r="D145" s="878"/>
      <c r="E145" s="525"/>
      <c r="F145" s="755">
        <f>SUM(F140:F144)</f>
        <v>0</v>
      </c>
    </row>
    <row r="146" spans="1:6" ht="16.5">
      <c r="A146" s="287"/>
      <c r="B146" s="296"/>
      <c r="C146" s="891"/>
      <c r="D146" s="885"/>
      <c r="E146" s="105"/>
      <c r="F146" s="341"/>
    </row>
    <row r="147" spans="1:6" ht="16.5">
      <c r="A147" s="287"/>
      <c r="B147" s="296"/>
      <c r="C147" s="891"/>
      <c r="D147" s="890"/>
      <c r="E147" s="105"/>
      <c r="F147" s="924"/>
    </row>
    <row r="148" spans="1:6" ht="16.5">
      <c r="A148" s="295" t="s">
        <v>1212</v>
      </c>
      <c r="B148" s="303" t="s">
        <v>1213</v>
      </c>
      <c r="C148" s="888"/>
      <c r="D148" s="890"/>
      <c r="E148" s="105"/>
      <c r="F148" s="924"/>
    </row>
    <row r="149" spans="1:6" ht="16.5">
      <c r="A149" s="287"/>
      <c r="B149" s="294"/>
      <c r="C149" s="888"/>
      <c r="D149" s="890"/>
      <c r="E149" s="105"/>
      <c r="F149" s="924"/>
    </row>
    <row r="150" spans="1:6" ht="67.5">
      <c r="A150" s="287"/>
      <c r="B150" s="296" t="s">
        <v>1214</v>
      </c>
      <c r="C150" s="888"/>
      <c r="D150" s="890"/>
      <c r="E150" s="105"/>
      <c r="F150" s="924"/>
    </row>
    <row r="151" spans="1:6" ht="16.5">
      <c r="A151" s="287"/>
      <c r="B151" s="294"/>
      <c r="C151" s="888"/>
      <c r="D151" s="890"/>
      <c r="E151" s="105"/>
      <c r="F151" s="924"/>
    </row>
    <row r="152" spans="1:6" ht="16.5">
      <c r="A152" s="306" t="s">
        <v>1215</v>
      </c>
      <c r="B152" s="294" t="s">
        <v>1216</v>
      </c>
      <c r="C152" s="888" t="s">
        <v>413</v>
      </c>
      <c r="D152" s="890">
        <v>1700</v>
      </c>
      <c r="E152" s="105"/>
      <c r="F152" s="341">
        <f>D152*E152</f>
        <v>0</v>
      </c>
    </row>
    <row r="153" spans="1:6" ht="16.5">
      <c r="A153" s="287"/>
      <c r="B153" s="294" t="s">
        <v>1217</v>
      </c>
      <c r="C153" s="888" t="s">
        <v>413</v>
      </c>
      <c r="D153" s="890">
        <v>30</v>
      </c>
      <c r="E153" s="105"/>
      <c r="F153" s="341">
        <f>D153*E153</f>
        <v>0</v>
      </c>
    </row>
    <row r="154" spans="1:6" ht="16.5">
      <c r="A154" s="287"/>
      <c r="B154" s="294" t="s">
        <v>1218</v>
      </c>
      <c r="C154" s="888" t="s">
        <v>413</v>
      </c>
      <c r="D154" s="890">
        <v>40</v>
      </c>
      <c r="E154" s="105"/>
      <c r="F154" s="341">
        <f>D154*E154</f>
        <v>0</v>
      </c>
    </row>
    <row r="155" spans="1:6" ht="16.5">
      <c r="A155" s="287"/>
      <c r="B155" s="294" t="s">
        <v>1219</v>
      </c>
      <c r="C155" s="888" t="s">
        <v>413</v>
      </c>
      <c r="D155" s="890">
        <v>350</v>
      </c>
      <c r="E155" s="105"/>
      <c r="F155" s="341">
        <f>D155*E155</f>
        <v>0</v>
      </c>
    </row>
    <row r="156" spans="1:6" ht="16.5">
      <c r="A156" s="295"/>
      <c r="B156" s="296" t="s">
        <v>1959</v>
      </c>
      <c r="C156" s="891"/>
      <c r="D156" s="885"/>
      <c r="E156" s="105"/>
      <c r="F156" s="342">
        <f>SUM(F152:F155)</f>
        <v>0</v>
      </c>
    </row>
    <row r="157" spans="1:6" ht="16.5">
      <c r="A157" s="287"/>
      <c r="B157" s="288"/>
      <c r="C157" s="888"/>
      <c r="D157" s="890"/>
      <c r="E157" s="105"/>
      <c r="F157" s="890"/>
    </row>
    <row r="158" spans="1:6" ht="22.5">
      <c r="A158" s="306" t="s">
        <v>1220</v>
      </c>
      <c r="B158" s="294" t="s">
        <v>1221</v>
      </c>
      <c r="C158" s="888" t="s">
        <v>413</v>
      </c>
      <c r="D158" s="890">
        <v>400</v>
      </c>
      <c r="E158" s="105"/>
      <c r="F158" s="341">
        <f>D158*E158</f>
        <v>0</v>
      </c>
    </row>
    <row r="159" spans="1:6" ht="22.5">
      <c r="A159" s="307"/>
      <c r="B159" s="294" t="s">
        <v>1222</v>
      </c>
      <c r="C159" s="888" t="s">
        <v>413</v>
      </c>
      <c r="D159" s="884">
        <v>980</v>
      </c>
      <c r="E159" s="105"/>
      <c r="F159" s="341">
        <f>D159*E159</f>
        <v>0</v>
      </c>
    </row>
    <row r="160" spans="1:6" ht="22.5">
      <c r="A160" s="307"/>
      <c r="B160" s="294" t="s">
        <v>1223</v>
      </c>
      <c r="C160" s="319" t="s">
        <v>413</v>
      </c>
      <c r="D160" s="884">
        <v>110</v>
      </c>
      <c r="E160" s="105"/>
      <c r="F160" s="341">
        <f>D160*E160</f>
        <v>0</v>
      </c>
    </row>
    <row r="161" spans="1:9" ht="16.5">
      <c r="A161" s="304"/>
      <c r="B161" s="296" t="s">
        <v>1960</v>
      </c>
      <c r="C161" s="891"/>
      <c r="D161" s="885"/>
      <c r="E161" s="105"/>
      <c r="F161" s="342">
        <f>SUM(F158:F160)</f>
        <v>0</v>
      </c>
    </row>
    <row r="162" spans="1:9" ht="16.5">
      <c r="A162" s="287"/>
      <c r="B162" s="288"/>
      <c r="C162" s="888"/>
      <c r="D162" s="890"/>
      <c r="E162" s="105"/>
      <c r="F162" s="890"/>
    </row>
    <row r="163" spans="1:9" ht="16.5">
      <c r="A163" s="306" t="s">
        <v>1224</v>
      </c>
      <c r="B163" s="305" t="s">
        <v>1225</v>
      </c>
      <c r="C163" s="319" t="s">
        <v>306</v>
      </c>
      <c r="D163" s="899">
        <v>1</v>
      </c>
      <c r="E163" s="105"/>
      <c r="F163" s="341">
        <f>D163*E163</f>
        <v>0</v>
      </c>
    </row>
    <row r="164" spans="1:9">
      <c r="A164" s="287"/>
      <c r="B164" s="294"/>
      <c r="C164" s="888"/>
      <c r="D164" s="890"/>
      <c r="E164" s="331"/>
      <c r="F164" s="890"/>
    </row>
    <row r="165" spans="1:9" s="15" customFormat="1" ht="15" customHeight="1">
      <c r="A165" s="462"/>
      <c r="B165" s="942" t="s">
        <v>1849</v>
      </c>
      <c r="C165" s="463"/>
      <c r="D165" s="794"/>
      <c r="E165" s="465" t="s">
        <v>924</v>
      </c>
      <c r="F165" s="919">
        <f>F156+F161+F163</f>
        <v>0</v>
      </c>
    </row>
    <row r="166" spans="1:9" s="15" customFormat="1" ht="15" customHeight="1">
      <c r="A166" s="61"/>
      <c r="B166" s="943"/>
      <c r="C166" s="49"/>
      <c r="D166" s="92"/>
      <c r="E166" s="200" t="s">
        <v>925</v>
      </c>
      <c r="F166" s="918">
        <f>F145+F135</f>
        <v>0</v>
      </c>
      <c r="G166" s="199"/>
      <c r="I166" s="200"/>
    </row>
    <row r="167" spans="1:9" s="17" customFormat="1" ht="17.25" thickBot="1">
      <c r="A167" s="456"/>
      <c r="B167" s="944"/>
      <c r="C167" s="457"/>
      <c r="D167" s="795"/>
      <c r="E167" s="458" t="s">
        <v>1838</v>
      </c>
      <c r="F167" s="460">
        <f>SUM(F165:F166)</f>
        <v>0</v>
      </c>
      <c r="G167" s="201"/>
      <c r="I167" s="198"/>
    </row>
    <row r="168" spans="1:9" ht="15.75" thickTop="1">
      <c r="A168" s="295"/>
      <c r="B168" s="296"/>
      <c r="C168" s="888"/>
      <c r="D168" s="890"/>
      <c r="E168" s="338"/>
      <c r="F168" s="921"/>
    </row>
    <row r="169" spans="1:9">
      <c r="A169" s="287"/>
      <c r="B169" s="294"/>
      <c r="C169" s="888"/>
      <c r="D169" s="890"/>
      <c r="E169" s="331"/>
      <c r="F169" s="890"/>
    </row>
    <row r="170" spans="1:9">
      <c r="A170" s="292" t="s">
        <v>308</v>
      </c>
      <c r="B170" s="301" t="s">
        <v>1226</v>
      </c>
      <c r="C170" s="889"/>
      <c r="D170" s="892"/>
      <c r="E170" s="332"/>
      <c r="F170" s="892"/>
    </row>
    <row r="171" spans="1:9">
      <c r="A171" s="287"/>
      <c r="B171" s="294"/>
      <c r="C171" s="888"/>
      <c r="D171" s="890"/>
      <c r="E171" s="331"/>
      <c r="F171" s="890"/>
    </row>
    <row r="172" spans="1:9" ht="67.5">
      <c r="A172" s="287"/>
      <c r="B172" s="296" t="s">
        <v>1214</v>
      </c>
      <c r="C172" s="888"/>
      <c r="D172" s="890"/>
      <c r="E172" s="331"/>
      <c r="F172" s="890"/>
    </row>
    <row r="173" spans="1:9">
      <c r="A173" s="287"/>
      <c r="B173" s="294"/>
      <c r="C173" s="888"/>
      <c r="D173" s="890"/>
      <c r="E173" s="331"/>
      <c r="F173" s="890"/>
    </row>
    <row r="174" spans="1:9">
      <c r="A174" s="295" t="s">
        <v>1227</v>
      </c>
      <c r="B174" s="303" t="s">
        <v>1228</v>
      </c>
      <c r="C174" s="888"/>
      <c r="D174" s="890"/>
      <c r="E174" s="331"/>
      <c r="F174" s="890"/>
    </row>
    <row r="175" spans="1:9">
      <c r="A175" s="287"/>
      <c r="B175" s="294"/>
      <c r="C175" s="888"/>
      <c r="D175" s="890"/>
      <c r="E175" s="331"/>
      <c r="F175" s="890"/>
    </row>
    <row r="176" spans="1:9" ht="16.5">
      <c r="A176" s="308" t="s">
        <v>1229</v>
      </c>
      <c r="B176" s="288" t="s">
        <v>1230</v>
      </c>
      <c r="C176" s="888" t="s">
        <v>413</v>
      </c>
      <c r="D176" s="890">
        <v>30</v>
      </c>
      <c r="E176" s="105"/>
      <c r="F176" s="341">
        <f t="shared" ref="F176:F181" si="7">D176*E176</f>
        <v>0</v>
      </c>
    </row>
    <row r="177" spans="1:6" ht="16.5">
      <c r="A177" s="285"/>
      <c r="B177" s="288" t="s">
        <v>1231</v>
      </c>
      <c r="C177" s="888" t="s">
        <v>413</v>
      </c>
      <c r="D177" s="890">
        <v>20</v>
      </c>
      <c r="E177" s="105"/>
      <c r="F177" s="341">
        <f t="shared" si="7"/>
        <v>0</v>
      </c>
    </row>
    <row r="178" spans="1:6" ht="16.5">
      <c r="A178" s="285"/>
      <c r="B178" s="288" t="s">
        <v>1232</v>
      </c>
      <c r="C178" s="888" t="s">
        <v>413</v>
      </c>
      <c r="D178" s="890">
        <v>35</v>
      </c>
      <c r="E178" s="105"/>
      <c r="F178" s="341">
        <f t="shared" si="7"/>
        <v>0</v>
      </c>
    </row>
    <row r="179" spans="1:6" ht="16.5">
      <c r="A179" s="285"/>
      <c r="B179" s="288" t="s">
        <v>1233</v>
      </c>
      <c r="C179" s="888" t="s">
        <v>413</v>
      </c>
      <c r="D179" s="890">
        <v>25</v>
      </c>
      <c r="E179" s="105"/>
      <c r="F179" s="341">
        <f t="shared" si="7"/>
        <v>0</v>
      </c>
    </row>
    <row r="180" spans="1:6" ht="16.5">
      <c r="A180" s="285"/>
      <c r="B180" s="288" t="s">
        <v>1234</v>
      </c>
      <c r="C180" s="888" t="s">
        <v>413</v>
      </c>
      <c r="D180" s="890">
        <v>2450</v>
      </c>
      <c r="E180" s="105"/>
      <c r="F180" s="341">
        <f t="shared" si="7"/>
        <v>0</v>
      </c>
    </row>
    <row r="181" spans="1:6" ht="16.5">
      <c r="A181" s="285"/>
      <c r="B181" s="288" t="s">
        <v>1235</v>
      </c>
      <c r="C181" s="888" t="s">
        <v>413</v>
      </c>
      <c r="D181" s="890">
        <v>20</v>
      </c>
      <c r="E181" s="105"/>
      <c r="F181" s="341">
        <f t="shared" si="7"/>
        <v>0</v>
      </c>
    </row>
    <row r="182" spans="1:6" ht="16.5">
      <c r="A182" s="285"/>
      <c r="B182" s="937" t="s">
        <v>1927</v>
      </c>
      <c r="C182" s="891"/>
      <c r="D182" s="885"/>
      <c r="E182" s="105"/>
      <c r="F182" s="342">
        <f>SUM(F176:F181)</f>
        <v>0</v>
      </c>
    </row>
    <row r="183" spans="1:6" ht="16.5">
      <c r="A183" s="285"/>
      <c r="B183" s="288"/>
      <c r="C183" s="888"/>
      <c r="D183" s="890"/>
      <c r="E183" s="105"/>
      <c r="F183" s="890"/>
    </row>
    <row r="184" spans="1:6" ht="22.5">
      <c r="A184" s="308" t="s">
        <v>1236</v>
      </c>
      <c r="B184" s="294" t="s">
        <v>1237</v>
      </c>
      <c r="C184" s="888" t="s">
        <v>413</v>
      </c>
      <c r="D184" s="890">
        <v>50</v>
      </c>
      <c r="E184" s="105"/>
      <c r="F184" s="341">
        <f>D184*E184</f>
        <v>0</v>
      </c>
    </row>
    <row r="185" spans="1:6" ht="22.5">
      <c r="A185" s="308"/>
      <c r="B185" s="294" t="s">
        <v>1221</v>
      </c>
      <c r="C185" s="888" t="s">
        <v>413</v>
      </c>
      <c r="D185" s="890">
        <v>1250</v>
      </c>
      <c r="E185" s="105"/>
      <c r="F185" s="341">
        <f>D185*E185</f>
        <v>0</v>
      </c>
    </row>
    <row r="186" spans="1:6" ht="22.5">
      <c r="A186" s="308"/>
      <c r="B186" s="294" t="s">
        <v>1222</v>
      </c>
      <c r="C186" s="888" t="s">
        <v>413</v>
      </c>
      <c r="D186" s="890">
        <v>450</v>
      </c>
      <c r="E186" s="105"/>
      <c r="F186" s="341">
        <f>D186*E186</f>
        <v>0</v>
      </c>
    </row>
    <row r="187" spans="1:6" ht="22.5">
      <c r="A187" s="308"/>
      <c r="B187" s="294" t="s">
        <v>1238</v>
      </c>
      <c r="C187" s="319" t="s">
        <v>413</v>
      </c>
      <c r="D187" s="890">
        <v>100</v>
      </c>
      <c r="E187" s="105"/>
      <c r="F187" s="341">
        <f>D187*E187</f>
        <v>0</v>
      </c>
    </row>
    <row r="188" spans="1:6" ht="16.5">
      <c r="A188" s="285"/>
      <c r="B188" s="937" t="s">
        <v>1928</v>
      </c>
      <c r="C188" s="891"/>
      <c r="D188" s="885"/>
      <c r="E188" s="105"/>
      <c r="F188" s="342">
        <f>SUM(F184:F187)</f>
        <v>0</v>
      </c>
    </row>
    <row r="189" spans="1:6" ht="16.5">
      <c r="A189" s="285"/>
      <c r="B189" s="280"/>
      <c r="C189" s="888"/>
      <c r="D189" s="890"/>
      <c r="E189" s="105"/>
      <c r="F189" s="925"/>
    </row>
    <row r="190" spans="1:6" ht="16.5">
      <c r="A190" s="308" t="s">
        <v>1239</v>
      </c>
      <c r="B190" s="305" t="s">
        <v>1225</v>
      </c>
      <c r="C190" s="319" t="s">
        <v>8</v>
      </c>
      <c r="D190" s="899">
        <v>1</v>
      </c>
      <c r="E190" s="105"/>
      <c r="F190" s="341">
        <f>D190*E190</f>
        <v>0</v>
      </c>
    </row>
    <row r="191" spans="1:6" ht="16.5">
      <c r="A191" s="308"/>
      <c r="B191" s="305"/>
      <c r="C191" s="319"/>
      <c r="D191" s="899"/>
      <c r="E191" s="105"/>
      <c r="F191" s="341"/>
    </row>
    <row r="192" spans="1:6" ht="33.75">
      <c r="A192" s="581" t="s">
        <v>1240</v>
      </c>
      <c r="B192" s="576" t="s">
        <v>1778</v>
      </c>
      <c r="C192" s="602" t="s">
        <v>8</v>
      </c>
      <c r="D192" s="756">
        <v>205</v>
      </c>
      <c r="E192" s="579"/>
      <c r="F192" s="753">
        <f>D192*E192</f>
        <v>0</v>
      </c>
    </row>
    <row r="193" spans="1:6" ht="16.5">
      <c r="A193" s="581"/>
      <c r="B193" s="576"/>
      <c r="C193" s="602"/>
      <c r="D193" s="756"/>
      <c r="E193" s="579"/>
      <c r="F193" s="753"/>
    </row>
    <row r="194" spans="1:6" ht="45">
      <c r="A194" s="581" t="s">
        <v>1241</v>
      </c>
      <c r="B194" s="576" t="s">
        <v>1242</v>
      </c>
      <c r="C194" s="602" t="s">
        <v>8</v>
      </c>
      <c r="D194" s="756">
        <v>90</v>
      </c>
      <c r="E194" s="579"/>
      <c r="F194" s="753">
        <f>D194*E194</f>
        <v>0</v>
      </c>
    </row>
    <row r="195" spans="1:6" ht="16.5">
      <c r="A195" s="581"/>
      <c r="B195" s="576"/>
      <c r="C195" s="602"/>
      <c r="D195" s="756"/>
      <c r="E195" s="579"/>
      <c r="F195" s="753"/>
    </row>
    <row r="196" spans="1:6" ht="56.25">
      <c r="A196" s="581" t="s">
        <v>1243</v>
      </c>
      <c r="B196" s="576" t="s">
        <v>1779</v>
      </c>
      <c r="C196" s="602" t="s">
        <v>8</v>
      </c>
      <c r="D196" s="756">
        <v>45</v>
      </c>
      <c r="E196" s="579"/>
      <c r="F196" s="753">
        <f>D196*E196</f>
        <v>0</v>
      </c>
    </row>
    <row r="197" spans="1:6" ht="16.5">
      <c r="A197" s="581"/>
      <c r="B197" s="576"/>
      <c r="C197" s="602"/>
      <c r="D197" s="756"/>
      <c r="E197" s="579"/>
      <c r="F197" s="753"/>
    </row>
    <row r="198" spans="1:6" ht="123.75">
      <c r="A198" s="581" t="s">
        <v>1244</v>
      </c>
      <c r="B198" s="570" t="s">
        <v>1884</v>
      </c>
      <c r="C198" s="602" t="s">
        <v>8</v>
      </c>
      <c r="D198" s="756">
        <v>13</v>
      </c>
      <c r="E198" s="579"/>
      <c r="F198" s="753">
        <f>D198*E198</f>
        <v>0</v>
      </c>
    </row>
    <row r="199" spans="1:6" ht="16.5">
      <c r="A199" s="581"/>
      <c r="B199" s="582"/>
      <c r="C199" s="754"/>
      <c r="D199" s="756"/>
      <c r="E199" s="579"/>
      <c r="F199" s="583"/>
    </row>
    <row r="200" spans="1:6" ht="56.25">
      <c r="A200" s="581" t="s">
        <v>1245</v>
      </c>
      <c r="B200" s="564" t="s">
        <v>1246</v>
      </c>
      <c r="C200" s="602" t="s">
        <v>8</v>
      </c>
      <c r="D200" s="756">
        <v>25</v>
      </c>
      <c r="E200" s="579"/>
      <c r="F200" s="753">
        <f>D200*E200</f>
        <v>0</v>
      </c>
    </row>
    <row r="201" spans="1:6" ht="16.5">
      <c r="A201" s="308"/>
      <c r="B201" s="294"/>
      <c r="C201" s="888"/>
      <c r="D201" s="890"/>
      <c r="E201" s="105"/>
      <c r="F201" s="341"/>
    </row>
    <row r="202" spans="1:6" ht="33.75">
      <c r="A202" s="581" t="s">
        <v>1247</v>
      </c>
      <c r="B202" s="564" t="s">
        <v>1248</v>
      </c>
      <c r="C202" s="602" t="s">
        <v>8</v>
      </c>
      <c r="D202" s="756">
        <v>3</v>
      </c>
      <c r="E202" s="579"/>
      <c r="F202" s="753">
        <f>D202*E202</f>
        <v>0</v>
      </c>
    </row>
    <row r="203" spans="1:6" ht="16.5">
      <c r="A203" s="581"/>
      <c r="B203" s="564"/>
      <c r="C203" s="602"/>
      <c r="D203" s="756"/>
      <c r="E203" s="579"/>
      <c r="F203" s="753"/>
    </row>
    <row r="204" spans="1:6" ht="33.75">
      <c r="A204" s="581" t="s">
        <v>1249</v>
      </c>
      <c r="B204" s="564" t="s">
        <v>1250</v>
      </c>
      <c r="C204" s="602" t="s">
        <v>8</v>
      </c>
      <c r="D204" s="756">
        <v>38</v>
      </c>
      <c r="E204" s="579"/>
      <c r="F204" s="753">
        <f>D204*E204</f>
        <v>0</v>
      </c>
    </row>
    <row r="205" spans="1:6" ht="16.5">
      <c r="A205" s="581"/>
      <c r="B205" s="564"/>
      <c r="C205" s="602"/>
      <c r="D205" s="756"/>
      <c r="E205" s="579"/>
      <c r="F205" s="753"/>
    </row>
    <row r="206" spans="1:6" ht="45">
      <c r="A206" s="581" t="s">
        <v>1251</v>
      </c>
      <c r="B206" s="564" t="s">
        <v>1252</v>
      </c>
      <c r="C206" s="602" t="s">
        <v>8</v>
      </c>
      <c r="D206" s="756">
        <v>7</v>
      </c>
      <c r="E206" s="579"/>
      <c r="F206" s="753">
        <f>D206*E206</f>
        <v>0</v>
      </c>
    </row>
    <row r="207" spans="1:6" ht="16.5">
      <c r="A207" s="308"/>
      <c r="B207" s="294"/>
      <c r="C207" s="888"/>
      <c r="D207" s="890"/>
      <c r="E207" s="105"/>
      <c r="F207" s="341"/>
    </row>
    <row r="208" spans="1:6" ht="16.5">
      <c r="A208" s="295" t="s">
        <v>1253</v>
      </c>
      <c r="B208" s="303" t="s">
        <v>1254</v>
      </c>
      <c r="C208" s="888"/>
      <c r="D208" s="890"/>
      <c r="E208" s="105"/>
      <c r="F208" s="922"/>
    </row>
    <row r="209" spans="1:9" ht="16.5">
      <c r="A209" s="295"/>
      <c r="B209" s="296"/>
      <c r="C209" s="888"/>
      <c r="D209" s="890"/>
      <c r="E209" s="105"/>
      <c r="F209" s="922"/>
    </row>
    <row r="210" spans="1:9" ht="22.5">
      <c r="A210" s="310" t="s">
        <v>1255</v>
      </c>
      <c r="B210" s="294" t="s">
        <v>1256</v>
      </c>
      <c r="C210" s="888" t="s">
        <v>8</v>
      </c>
      <c r="D210" s="890">
        <v>8</v>
      </c>
      <c r="E210" s="105"/>
      <c r="F210" s="341">
        <f t="shared" ref="F210:F216" si="8">D210*E210</f>
        <v>0</v>
      </c>
    </row>
    <row r="211" spans="1:9" ht="22.5">
      <c r="A211" s="310" t="s">
        <v>1257</v>
      </c>
      <c r="B211" s="294" t="s">
        <v>1258</v>
      </c>
      <c r="C211" s="888" t="s">
        <v>8</v>
      </c>
      <c r="D211" s="890">
        <v>8</v>
      </c>
      <c r="E211" s="105"/>
      <c r="F211" s="341">
        <f t="shared" si="8"/>
        <v>0</v>
      </c>
    </row>
    <row r="212" spans="1:9" ht="22.5">
      <c r="A212" s="310" t="s">
        <v>1259</v>
      </c>
      <c r="B212" s="294" t="s">
        <v>1260</v>
      </c>
      <c r="C212" s="888" t="s">
        <v>8</v>
      </c>
      <c r="D212" s="890">
        <v>4</v>
      </c>
      <c r="E212" s="105"/>
      <c r="F212" s="341">
        <f t="shared" si="8"/>
        <v>0</v>
      </c>
    </row>
    <row r="213" spans="1:9" ht="22.5">
      <c r="A213" s="310" t="s">
        <v>1261</v>
      </c>
      <c r="B213" s="294" t="s">
        <v>1262</v>
      </c>
      <c r="C213" s="888" t="s">
        <v>8</v>
      </c>
      <c r="D213" s="890">
        <v>30</v>
      </c>
      <c r="E213" s="105"/>
      <c r="F213" s="341">
        <f t="shared" si="8"/>
        <v>0</v>
      </c>
    </row>
    <row r="214" spans="1:9" ht="16.5">
      <c r="A214" s="310" t="s">
        <v>1263</v>
      </c>
      <c r="B214" s="294" t="s">
        <v>1264</v>
      </c>
      <c r="C214" s="888" t="s">
        <v>8</v>
      </c>
      <c r="D214" s="890">
        <v>5</v>
      </c>
      <c r="E214" s="105"/>
      <c r="F214" s="341">
        <f t="shared" si="8"/>
        <v>0</v>
      </c>
    </row>
    <row r="215" spans="1:9" ht="16.5">
      <c r="A215" s="310" t="s">
        <v>1265</v>
      </c>
      <c r="B215" s="294" t="s">
        <v>1266</v>
      </c>
      <c r="C215" s="888" t="s">
        <v>413</v>
      </c>
      <c r="D215" s="890">
        <v>90</v>
      </c>
      <c r="E215" s="105"/>
      <c r="F215" s="341">
        <f t="shared" si="8"/>
        <v>0</v>
      </c>
    </row>
    <row r="216" spans="1:9" ht="22.5">
      <c r="A216" s="310" t="s">
        <v>1267</v>
      </c>
      <c r="B216" s="294" t="s">
        <v>1268</v>
      </c>
      <c r="C216" s="888" t="s">
        <v>413</v>
      </c>
      <c r="D216" s="890">
        <v>85</v>
      </c>
      <c r="E216" s="105"/>
      <c r="F216" s="341">
        <f t="shared" si="8"/>
        <v>0</v>
      </c>
    </row>
    <row r="217" spans="1:9" ht="16.5">
      <c r="A217" s="287"/>
      <c r="B217" s="937" t="s">
        <v>1929</v>
      </c>
      <c r="C217" s="891"/>
      <c r="D217" s="885"/>
      <c r="E217" s="105"/>
      <c r="F217" s="342">
        <f>SUM(F210:F216)</f>
        <v>0</v>
      </c>
    </row>
    <row r="218" spans="1:9">
      <c r="A218" s="287"/>
      <c r="B218" s="296"/>
      <c r="C218" s="891"/>
      <c r="D218" s="885"/>
      <c r="E218" s="335"/>
      <c r="F218" s="342"/>
    </row>
    <row r="219" spans="1:9" s="15" customFormat="1" ht="15" customHeight="1">
      <c r="A219" s="462"/>
      <c r="B219" s="942" t="s">
        <v>1850</v>
      </c>
      <c r="C219" s="463"/>
      <c r="D219" s="794"/>
      <c r="E219" s="465" t="s">
        <v>924</v>
      </c>
      <c r="F219" s="919">
        <f>F182+F188+F190+F217</f>
        <v>0</v>
      </c>
    </row>
    <row r="220" spans="1:9" s="15" customFormat="1" ht="15" customHeight="1">
      <c r="A220" s="61"/>
      <c r="B220" s="943"/>
      <c r="C220" s="49"/>
      <c r="D220" s="92"/>
      <c r="E220" s="200" t="s">
        <v>925</v>
      </c>
      <c r="F220" s="920">
        <f>F192+F194+F196+F198+F200+F202+F204+F206</f>
        <v>0</v>
      </c>
      <c r="G220" s="199"/>
      <c r="I220" s="200"/>
    </row>
    <row r="221" spans="1:9" s="17" customFormat="1" ht="17.25" thickBot="1">
      <c r="A221" s="456"/>
      <c r="B221" s="944"/>
      <c r="C221" s="457"/>
      <c r="D221" s="795"/>
      <c r="E221" s="458" t="s">
        <v>1838</v>
      </c>
      <c r="F221" s="460">
        <f>SUM(F219:F220)</f>
        <v>0</v>
      </c>
      <c r="G221" s="201"/>
      <c r="I221" s="198"/>
    </row>
    <row r="222" spans="1:9" ht="15.75" thickTop="1">
      <c r="A222" s="287"/>
      <c r="B222" s="296"/>
      <c r="C222" s="888"/>
      <c r="D222" s="890"/>
      <c r="E222" s="338"/>
      <c r="F222" s="890"/>
    </row>
    <row r="223" spans="1:9">
      <c r="A223" s="287"/>
      <c r="B223" s="288"/>
      <c r="C223" s="888"/>
      <c r="D223" s="890"/>
      <c r="E223" s="331"/>
      <c r="F223" s="925"/>
    </row>
    <row r="224" spans="1:9">
      <c r="A224" s="311" t="s">
        <v>434</v>
      </c>
      <c r="B224" s="303" t="s">
        <v>1269</v>
      </c>
      <c r="C224" s="888"/>
      <c r="D224" s="890"/>
      <c r="E224" s="336"/>
      <c r="F224" s="922"/>
    </row>
    <row r="225" spans="1:9">
      <c r="A225" s="287"/>
      <c r="B225" s="288"/>
      <c r="C225" s="888"/>
      <c r="D225" s="890"/>
      <c r="E225" s="331"/>
      <c r="F225" s="890"/>
    </row>
    <row r="226" spans="1:9" ht="56.25">
      <c r="A226" s="584"/>
      <c r="B226" s="564" t="s">
        <v>1806</v>
      </c>
      <c r="C226" s="602"/>
      <c r="D226" s="756"/>
      <c r="E226" s="585"/>
      <c r="F226" s="753"/>
    </row>
    <row r="227" spans="1:9" ht="22.5">
      <c r="A227" s="586" t="s">
        <v>1270</v>
      </c>
      <c r="B227" s="564" t="s">
        <v>1271</v>
      </c>
      <c r="C227" s="602" t="s">
        <v>413</v>
      </c>
      <c r="D227" s="756">
        <v>80</v>
      </c>
      <c r="E227" s="525"/>
      <c r="F227" s="753">
        <f t="shared" ref="F227:F234" si="9">D227*E227</f>
        <v>0</v>
      </c>
    </row>
    <row r="228" spans="1:9" ht="16.5">
      <c r="A228" s="586" t="s">
        <v>1272</v>
      </c>
      <c r="B228" s="564" t="s">
        <v>1273</v>
      </c>
      <c r="C228" s="602" t="s">
        <v>413</v>
      </c>
      <c r="D228" s="756">
        <v>120</v>
      </c>
      <c r="E228" s="525"/>
      <c r="F228" s="753">
        <f t="shared" si="9"/>
        <v>0</v>
      </c>
    </row>
    <row r="229" spans="1:9" ht="22.5">
      <c r="A229" s="586" t="s">
        <v>1274</v>
      </c>
      <c r="B229" s="564" t="s">
        <v>1275</v>
      </c>
      <c r="C229" s="602" t="s">
        <v>413</v>
      </c>
      <c r="D229" s="756">
        <v>160</v>
      </c>
      <c r="E229" s="525"/>
      <c r="F229" s="753">
        <f t="shared" si="9"/>
        <v>0</v>
      </c>
    </row>
    <row r="230" spans="1:9" ht="16.5">
      <c r="A230" s="586" t="s">
        <v>1276</v>
      </c>
      <c r="B230" s="564" t="s">
        <v>1885</v>
      </c>
      <c r="C230" s="602" t="s">
        <v>413</v>
      </c>
      <c r="D230" s="756">
        <v>20</v>
      </c>
      <c r="E230" s="525"/>
      <c r="F230" s="753">
        <f t="shared" si="9"/>
        <v>0</v>
      </c>
    </row>
    <row r="231" spans="1:9" ht="16.5">
      <c r="A231" s="586" t="s">
        <v>1277</v>
      </c>
      <c r="B231" s="564" t="s">
        <v>1886</v>
      </c>
      <c r="C231" s="602" t="s">
        <v>413</v>
      </c>
      <c r="D231" s="756">
        <v>65</v>
      </c>
      <c r="E231" s="525"/>
      <c r="F231" s="753">
        <f t="shared" si="9"/>
        <v>0</v>
      </c>
    </row>
    <row r="232" spans="1:9" ht="16.5">
      <c r="A232" s="586" t="s">
        <v>1278</v>
      </c>
      <c r="B232" s="564" t="s">
        <v>1887</v>
      </c>
      <c r="C232" s="602" t="s">
        <v>413</v>
      </c>
      <c r="D232" s="756">
        <v>25</v>
      </c>
      <c r="E232" s="525"/>
      <c r="F232" s="753">
        <f t="shared" si="9"/>
        <v>0</v>
      </c>
    </row>
    <row r="233" spans="1:9" ht="22.5">
      <c r="A233" s="586" t="s">
        <v>1279</v>
      </c>
      <c r="B233" s="564" t="s">
        <v>1280</v>
      </c>
      <c r="C233" s="602" t="s">
        <v>413</v>
      </c>
      <c r="D233" s="756">
        <v>85</v>
      </c>
      <c r="E233" s="525"/>
      <c r="F233" s="753">
        <f t="shared" si="9"/>
        <v>0</v>
      </c>
    </row>
    <row r="234" spans="1:9" ht="16.5">
      <c r="A234" s="586" t="s">
        <v>1281</v>
      </c>
      <c r="B234" s="564" t="s">
        <v>1282</v>
      </c>
      <c r="C234" s="602" t="s">
        <v>306</v>
      </c>
      <c r="D234" s="756">
        <v>1</v>
      </c>
      <c r="E234" s="525"/>
      <c r="F234" s="753">
        <f t="shared" si="9"/>
        <v>0</v>
      </c>
    </row>
    <row r="235" spans="1:9" ht="22.5">
      <c r="A235" s="586" t="s">
        <v>1283</v>
      </c>
      <c r="B235" s="564" t="s">
        <v>1284</v>
      </c>
      <c r="C235" s="602" t="s">
        <v>306</v>
      </c>
      <c r="D235" s="756">
        <v>1</v>
      </c>
      <c r="E235" s="525"/>
      <c r="F235" s="753">
        <f>D235*E235</f>
        <v>0</v>
      </c>
    </row>
    <row r="236" spans="1:9">
      <c r="A236" s="312"/>
      <c r="B236" s="294"/>
      <c r="C236" s="888"/>
      <c r="D236" s="890"/>
      <c r="E236" s="331"/>
      <c r="F236" s="890"/>
    </row>
    <row r="237" spans="1:9" s="15" customFormat="1" ht="15" customHeight="1">
      <c r="A237" s="462"/>
      <c r="B237" s="942" t="s">
        <v>1851</v>
      </c>
      <c r="C237" s="463"/>
      <c r="D237" s="794"/>
      <c r="E237" s="465" t="s">
        <v>924</v>
      </c>
      <c r="F237" s="919"/>
    </row>
    <row r="238" spans="1:9" s="15" customFormat="1" ht="15" customHeight="1">
      <c r="A238" s="61"/>
      <c r="B238" s="943"/>
      <c r="C238" s="49"/>
      <c r="D238" s="92"/>
      <c r="E238" s="200" t="s">
        <v>925</v>
      </c>
      <c r="F238" s="920">
        <f>SUM(F227:F235)</f>
        <v>0</v>
      </c>
      <c r="G238" s="199"/>
      <c r="I238" s="200"/>
    </row>
    <row r="239" spans="1:9" s="17" customFormat="1" ht="17.25" thickBot="1">
      <c r="A239" s="456"/>
      <c r="B239" s="944"/>
      <c r="C239" s="457"/>
      <c r="D239" s="795"/>
      <c r="E239" s="458" t="s">
        <v>1838</v>
      </c>
      <c r="F239" s="460">
        <f>SUM(F237:F238)</f>
        <v>0</v>
      </c>
      <c r="G239" s="201"/>
      <c r="I239" s="198"/>
    </row>
    <row r="240" spans="1:9" ht="15.75" thickTop="1">
      <c r="A240" s="287"/>
      <c r="B240" s="294"/>
      <c r="C240" s="888"/>
      <c r="D240" s="890"/>
      <c r="E240" s="331"/>
      <c r="F240" s="890"/>
    </row>
    <row r="241" spans="1:9">
      <c r="A241" s="287"/>
      <c r="B241" s="288"/>
      <c r="C241" s="888"/>
      <c r="D241" s="890"/>
      <c r="E241" s="331"/>
      <c r="F241" s="890"/>
    </row>
    <row r="242" spans="1:9">
      <c r="A242" s="292" t="s">
        <v>435</v>
      </c>
      <c r="B242" s="301" t="s">
        <v>1285</v>
      </c>
      <c r="C242" s="889"/>
      <c r="D242" s="892"/>
      <c r="E242" s="337"/>
      <c r="F242" s="926"/>
    </row>
    <row r="243" spans="1:9">
      <c r="A243" s="287"/>
      <c r="B243" s="288"/>
      <c r="C243" s="888"/>
      <c r="D243" s="890"/>
      <c r="E243" s="331"/>
      <c r="F243" s="890"/>
    </row>
    <row r="244" spans="1:9" ht="22.5">
      <c r="A244" s="587" t="s">
        <v>1286</v>
      </c>
      <c r="B244" s="588" t="s">
        <v>1287</v>
      </c>
      <c r="C244" s="900" t="s">
        <v>306</v>
      </c>
      <c r="D244" s="901">
        <v>1</v>
      </c>
      <c r="E244" s="589"/>
      <c r="F244" s="927">
        <f>D244*E244</f>
        <v>0</v>
      </c>
    </row>
    <row r="245" spans="1:9" ht="33.75">
      <c r="A245" s="587" t="s">
        <v>1288</v>
      </c>
      <c r="B245" s="588" t="s">
        <v>1289</v>
      </c>
      <c r="C245" s="900" t="s">
        <v>306</v>
      </c>
      <c r="D245" s="901">
        <v>1</v>
      </c>
      <c r="E245" s="589"/>
      <c r="F245" s="927">
        <f>D245*E245</f>
        <v>0</v>
      </c>
    </row>
    <row r="246" spans="1:9" ht="22.5">
      <c r="A246" s="587" t="s">
        <v>1290</v>
      </c>
      <c r="B246" s="588" t="s">
        <v>1291</v>
      </c>
      <c r="C246" s="900" t="s">
        <v>306</v>
      </c>
      <c r="D246" s="901">
        <v>1</v>
      </c>
      <c r="E246" s="589"/>
      <c r="F246" s="927">
        <f>D246*E246</f>
        <v>0</v>
      </c>
    </row>
    <row r="247" spans="1:9">
      <c r="A247" s="313"/>
      <c r="B247" s="294"/>
      <c r="C247" s="888"/>
      <c r="D247" s="890"/>
      <c r="E247" s="331"/>
      <c r="F247" s="890"/>
    </row>
    <row r="248" spans="1:9" s="15" customFormat="1" ht="15" customHeight="1">
      <c r="A248" s="462"/>
      <c r="B248" s="942" t="s">
        <v>1852</v>
      </c>
      <c r="C248" s="463"/>
      <c r="D248" s="794"/>
      <c r="E248" s="465" t="s">
        <v>924</v>
      </c>
      <c r="F248" s="919"/>
    </row>
    <row r="249" spans="1:9" s="15" customFormat="1" ht="15" customHeight="1">
      <c r="A249" s="61"/>
      <c r="B249" s="943"/>
      <c r="C249" s="49"/>
      <c r="D249" s="92"/>
      <c r="E249" s="200" t="s">
        <v>925</v>
      </c>
      <c r="F249" s="918">
        <f>SUM(F244:F246)</f>
        <v>0</v>
      </c>
      <c r="G249" s="199"/>
      <c r="I249" s="200"/>
    </row>
    <row r="250" spans="1:9" s="17" customFormat="1" ht="17.25" thickBot="1">
      <c r="A250" s="456"/>
      <c r="B250" s="944"/>
      <c r="C250" s="457"/>
      <c r="D250" s="795"/>
      <c r="E250" s="458" t="s">
        <v>1838</v>
      </c>
      <c r="F250" s="460">
        <f>SUM(F248:F249)</f>
        <v>0</v>
      </c>
      <c r="G250" s="201"/>
      <c r="I250" s="198"/>
    </row>
    <row r="251" spans="1:9" ht="15.75" thickTop="1">
      <c r="A251" s="295"/>
      <c r="B251" s="296"/>
      <c r="C251" s="888"/>
      <c r="D251" s="890"/>
      <c r="E251" s="338"/>
      <c r="F251" s="921"/>
    </row>
    <row r="252" spans="1:9">
      <c r="A252" s="287"/>
      <c r="B252" s="294"/>
      <c r="C252" s="888"/>
      <c r="D252" s="890"/>
      <c r="E252" s="331"/>
      <c r="F252" s="890"/>
    </row>
    <row r="253" spans="1:9">
      <c r="A253" s="287"/>
      <c r="B253" s="288"/>
      <c r="C253" s="888"/>
      <c r="D253" s="890"/>
      <c r="E253" s="331"/>
      <c r="F253" s="890"/>
    </row>
    <row r="254" spans="1:9">
      <c r="A254" s="315" t="s">
        <v>1292</v>
      </c>
      <c r="B254" s="316" t="s">
        <v>1293</v>
      </c>
      <c r="C254" s="888"/>
      <c r="D254" s="890"/>
      <c r="E254" s="331"/>
      <c r="F254" s="890"/>
    </row>
    <row r="255" spans="1:9">
      <c r="A255" s="287"/>
      <c r="B255" s="303"/>
      <c r="C255" s="888"/>
      <c r="D255" s="890"/>
      <c r="E255" s="331"/>
      <c r="F255" s="890"/>
    </row>
    <row r="256" spans="1:9">
      <c r="A256" s="295" t="s">
        <v>791</v>
      </c>
      <c r="B256" s="303" t="s">
        <v>1294</v>
      </c>
      <c r="C256" s="888"/>
      <c r="D256" s="890"/>
      <c r="E256" s="331"/>
      <c r="F256" s="890"/>
    </row>
    <row r="257" spans="1:6">
      <c r="A257" s="295"/>
      <c r="B257" s="296"/>
      <c r="C257" s="888"/>
      <c r="D257" s="890"/>
      <c r="E257" s="331"/>
      <c r="F257" s="890"/>
    </row>
    <row r="258" spans="1:6" ht="159">
      <c r="A258" s="591" t="s">
        <v>1295</v>
      </c>
      <c r="B258" s="570" t="s">
        <v>1888</v>
      </c>
      <c r="C258" s="602"/>
      <c r="D258" s="756"/>
      <c r="E258" s="525"/>
      <c r="F258" s="756"/>
    </row>
    <row r="259" spans="1:6" ht="16.5">
      <c r="A259" s="591"/>
      <c r="B259" s="567" t="s">
        <v>1172</v>
      </c>
      <c r="C259" s="754" t="s">
        <v>8</v>
      </c>
      <c r="D259" s="878">
        <v>1</v>
      </c>
      <c r="E259" s="525"/>
      <c r="F259" s="755">
        <f>D259*E259</f>
        <v>0</v>
      </c>
    </row>
    <row r="260" spans="1:6" ht="16.5">
      <c r="A260" s="591"/>
      <c r="B260" s="570"/>
      <c r="C260" s="602"/>
      <c r="D260" s="756"/>
      <c r="E260" s="525"/>
      <c r="F260" s="756"/>
    </row>
    <row r="261" spans="1:6" ht="146.25">
      <c r="A261" s="591" t="s">
        <v>1296</v>
      </c>
      <c r="B261" s="562" t="s">
        <v>1889</v>
      </c>
      <c r="C261" s="602"/>
      <c r="D261" s="756"/>
      <c r="E261" s="525"/>
      <c r="F261" s="756"/>
    </row>
    <row r="262" spans="1:6" ht="16.5" customHeight="1">
      <c r="A262" s="591"/>
      <c r="B262" s="562" t="s">
        <v>1930</v>
      </c>
      <c r="C262" s="879"/>
      <c r="D262" s="880"/>
      <c r="E262" s="938"/>
      <c r="F262" s="753"/>
    </row>
    <row r="263" spans="1:6" ht="22.5">
      <c r="A263" s="591"/>
      <c r="B263" s="592" t="s">
        <v>1931</v>
      </c>
      <c r="C263" s="879"/>
      <c r="D263" s="880"/>
      <c r="E263" s="938"/>
      <c r="F263" s="753"/>
    </row>
    <row r="264" spans="1:6" ht="22.5">
      <c r="A264" s="591"/>
      <c r="B264" s="592" t="s">
        <v>1940</v>
      </c>
      <c r="C264" s="879"/>
      <c r="D264" s="880"/>
      <c r="E264" s="938"/>
      <c r="F264" s="753"/>
    </row>
    <row r="265" spans="1:6" ht="22.5">
      <c r="A265" s="591"/>
      <c r="B265" s="562" t="s">
        <v>1932</v>
      </c>
      <c r="C265" s="602"/>
      <c r="D265" s="880"/>
      <c r="E265" s="938"/>
      <c r="F265" s="753"/>
    </row>
    <row r="266" spans="1:6" ht="16.5" customHeight="1">
      <c r="A266" s="591"/>
      <c r="B266" s="592" t="s">
        <v>1933</v>
      </c>
      <c r="C266" s="879"/>
      <c r="D266" s="880"/>
      <c r="E266" s="938"/>
      <c r="F266" s="753"/>
    </row>
    <row r="267" spans="1:6" ht="16.5" customHeight="1">
      <c r="A267" s="591"/>
      <c r="B267" s="592" t="s">
        <v>1934</v>
      </c>
      <c r="C267" s="879"/>
      <c r="D267" s="880"/>
      <c r="E267" s="938"/>
      <c r="F267" s="753"/>
    </row>
    <row r="268" spans="1:6" ht="16.5" customHeight="1">
      <c r="A268" s="591"/>
      <c r="B268" s="592" t="s">
        <v>1941</v>
      </c>
      <c r="C268" s="879"/>
      <c r="D268" s="880"/>
      <c r="E268" s="938"/>
      <c r="F268" s="753"/>
    </row>
    <row r="269" spans="1:6" ht="16.5" customHeight="1">
      <c r="A269" s="591"/>
      <c r="B269" s="592" t="s">
        <v>1942</v>
      </c>
      <c r="C269" s="879"/>
      <c r="D269" s="880"/>
      <c r="E269" s="938"/>
      <c r="F269" s="753"/>
    </row>
    <row r="270" spans="1:6" ht="16.5" customHeight="1">
      <c r="A270" s="591"/>
      <c r="B270" s="562" t="s">
        <v>1935</v>
      </c>
      <c r="C270" s="881"/>
      <c r="D270" s="882"/>
      <c r="E270" s="938"/>
      <c r="F270" s="753"/>
    </row>
    <row r="271" spans="1:6" ht="16.5" customHeight="1">
      <c r="A271" s="591"/>
      <c r="B271" s="594" t="s">
        <v>1936</v>
      </c>
      <c r="C271" s="881"/>
      <c r="D271" s="882"/>
      <c r="E271" s="938"/>
      <c r="F271" s="753"/>
    </row>
    <row r="272" spans="1:6" ht="16.5" customHeight="1">
      <c r="A272" s="591"/>
      <c r="B272" s="595" t="s">
        <v>1943</v>
      </c>
      <c r="C272" s="883"/>
      <c r="D272" s="882"/>
      <c r="E272" s="938"/>
      <c r="F272" s="753"/>
    </row>
    <row r="273" spans="1:6" ht="16.5" customHeight="1">
      <c r="A273" s="591"/>
      <c r="B273" s="595" t="s">
        <v>1944</v>
      </c>
      <c r="C273" s="883"/>
      <c r="D273" s="882"/>
      <c r="E273" s="938"/>
      <c r="F273" s="753"/>
    </row>
    <row r="274" spans="1:6" ht="16.5" customHeight="1">
      <c r="A274" s="591"/>
      <c r="B274" s="595" t="s">
        <v>1945</v>
      </c>
      <c r="C274" s="883"/>
      <c r="D274" s="882"/>
      <c r="E274" s="938"/>
      <c r="F274" s="753"/>
    </row>
    <row r="275" spans="1:6" ht="16.5" customHeight="1">
      <c r="A275" s="591"/>
      <c r="B275" s="595" t="s">
        <v>1946</v>
      </c>
      <c r="C275" s="883"/>
      <c r="D275" s="882"/>
      <c r="E275" s="938"/>
      <c r="F275" s="753"/>
    </row>
    <row r="276" spans="1:6" ht="22.5">
      <c r="A276" s="591"/>
      <c r="B276" s="562" t="s">
        <v>1937</v>
      </c>
      <c r="C276" s="881"/>
      <c r="D276" s="882"/>
      <c r="E276" s="938"/>
      <c r="F276" s="753"/>
    </row>
    <row r="277" spans="1:6" ht="16.5" customHeight="1">
      <c r="A277" s="591"/>
      <c r="B277" s="562" t="s">
        <v>1938</v>
      </c>
      <c r="C277" s="881"/>
      <c r="D277" s="882"/>
      <c r="E277" s="938"/>
      <c r="F277" s="753"/>
    </row>
    <row r="278" spans="1:6" ht="24" customHeight="1">
      <c r="A278" s="566"/>
      <c r="B278" s="562" t="s">
        <v>1939</v>
      </c>
      <c r="C278" s="881"/>
      <c r="D278" s="882"/>
      <c r="E278" s="938"/>
      <c r="F278" s="753"/>
    </row>
    <row r="279" spans="1:6" ht="16.5">
      <c r="A279" s="566"/>
      <c r="B279" s="567" t="s">
        <v>1172</v>
      </c>
      <c r="C279" s="754" t="s">
        <v>8</v>
      </c>
      <c r="D279" s="878">
        <v>1</v>
      </c>
      <c r="E279" s="525"/>
      <c r="F279" s="755">
        <f>D279*E279</f>
        <v>0</v>
      </c>
    </row>
    <row r="280" spans="1:6" ht="16.5">
      <c r="A280" s="566"/>
      <c r="B280" s="567"/>
      <c r="C280" s="754"/>
      <c r="D280" s="878"/>
      <c r="E280" s="525"/>
      <c r="F280" s="878"/>
    </row>
    <row r="281" spans="1:6" ht="157.5">
      <c r="A281" s="591" t="s">
        <v>1297</v>
      </c>
      <c r="B281" s="562" t="s">
        <v>1890</v>
      </c>
      <c r="C281" s="602"/>
      <c r="D281" s="756"/>
      <c r="E281" s="525"/>
      <c r="F281" s="753"/>
    </row>
    <row r="282" spans="1:6" ht="16.5" customHeight="1">
      <c r="A282" s="591"/>
      <c r="B282" s="562" t="s">
        <v>1930</v>
      </c>
      <c r="C282" s="879"/>
      <c r="D282" s="880"/>
      <c r="E282" s="938"/>
      <c r="F282" s="753"/>
    </row>
    <row r="283" spans="1:6" ht="22.5">
      <c r="A283" s="591"/>
      <c r="B283" s="592" t="s">
        <v>1931</v>
      </c>
      <c r="C283" s="879"/>
      <c r="D283" s="880"/>
      <c r="E283" s="938"/>
      <c r="F283" s="753"/>
    </row>
    <row r="284" spans="1:6" ht="22.5">
      <c r="A284" s="591"/>
      <c r="B284" s="592" t="s">
        <v>1940</v>
      </c>
      <c r="C284" s="879"/>
      <c r="D284" s="880"/>
      <c r="E284" s="938"/>
      <c r="F284" s="753"/>
    </row>
    <row r="285" spans="1:6" ht="22.5">
      <c r="A285" s="591"/>
      <c r="B285" s="562" t="s">
        <v>1947</v>
      </c>
      <c r="C285" s="602"/>
      <c r="D285" s="880"/>
      <c r="E285" s="938"/>
      <c r="F285" s="753"/>
    </row>
    <row r="286" spans="1:6" ht="16.5" customHeight="1">
      <c r="A286" s="591"/>
      <c r="B286" s="592" t="s">
        <v>1933</v>
      </c>
      <c r="C286" s="879"/>
      <c r="D286" s="880"/>
      <c r="E286" s="938"/>
      <c r="F286" s="753"/>
    </row>
    <row r="287" spans="1:6" ht="16.5" customHeight="1">
      <c r="A287" s="591"/>
      <c r="B287" s="592" t="s">
        <v>1934</v>
      </c>
      <c r="C287" s="879"/>
      <c r="D287" s="880"/>
      <c r="E287" s="938"/>
      <c r="F287" s="753"/>
    </row>
    <row r="288" spans="1:6" ht="16.5" customHeight="1">
      <c r="A288" s="591"/>
      <c r="B288" s="592" t="s">
        <v>1941</v>
      </c>
      <c r="C288" s="883"/>
      <c r="D288" s="882"/>
      <c r="E288" s="938"/>
      <c r="F288" s="753"/>
    </row>
    <row r="289" spans="1:6" ht="16.5" customHeight="1">
      <c r="A289" s="591"/>
      <c r="B289" s="592" t="s">
        <v>1942</v>
      </c>
      <c r="C289" s="883"/>
      <c r="D289" s="882"/>
      <c r="E289" s="938"/>
      <c r="F289" s="753"/>
    </row>
    <row r="290" spans="1:6" ht="16.5" customHeight="1">
      <c r="A290" s="591"/>
      <c r="B290" s="562" t="s">
        <v>1935</v>
      </c>
      <c r="C290" s="881"/>
      <c r="D290" s="882"/>
      <c r="E290" s="938"/>
      <c r="F290" s="753"/>
    </row>
    <row r="291" spans="1:6" ht="16.5" customHeight="1">
      <c r="A291" s="591"/>
      <c r="B291" s="562" t="s">
        <v>1936</v>
      </c>
      <c r="C291" s="881"/>
      <c r="D291" s="882"/>
      <c r="E291" s="938"/>
      <c r="F291" s="753"/>
    </row>
    <row r="292" spans="1:6" ht="16.5" customHeight="1">
      <c r="A292" s="591"/>
      <c r="B292" s="595" t="s">
        <v>1943</v>
      </c>
      <c r="C292" s="883"/>
      <c r="D292" s="882"/>
      <c r="E292" s="938"/>
      <c r="F292" s="753"/>
    </row>
    <row r="293" spans="1:6" ht="16.5" customHeight="1">
      <c r="A293" s="591"/>
      <c r="B293" s="595" t="s">
        <v>1944</v>
      </c>
      <c r="C293" s="883"/>
      <c r="D293" s="882"/>
      <c r="E293" s="938"/>
      <c r="F293" s="753"/>
    </row>
    <row r="294" spans="1:6" ht="16.5" customHeight="1">
      <c r="A294" s="591"/>
      <c r="B294" s="595" t="s">
        <v>1945</v>
      </c>
      <c r="C294" s="883"/>
      <c r="D294" s="882"/>
      <c r="E294" s="938"/>
      <c r="F294" s="753"/>
    </row>
    <row r="295" spans="1:6" ht="16.5" customHeight="1">
      <c r="A295" s="591"/>
      <c r="B295" s="595" t="s">
        <v>1946</v>
      </c>
      <c r="C295" s="883"/>
      <c r="D295" s="882"/>
      <c r="E295" s="938"/>
      <c r="F295" s="753"/>
    </row>
    <row r="296" spans="1:6" ht="22.5">
      <c r="A296" s="591"/>
      <c r="B296" s="562" t="s">
        <v>1948</v>
      </c>
      <c r="C296" s="881"/>
      <c r="D296" s="882"/>
      <c r="E296" s="938"/>
      <c r="F296" s="753"/>
    </row>
    <row r="297" spans="1:6" ht="16.5" customHeight="1">
      <c r="A297" s="591"/>
      <c r="B297" s="562" t="s">
        <v>1938</v>
      </c>
      <c r="C297" s="881"/>
      <c r="D297" s="882"/>
      <c r="E297" s="938"/>
      <c r="F297" s="753"/>
    </row>
    <row r="298" spans="1:6" ht="25.5" customHeight="1">
      <c r="A298" s="591"/>
      <c r="B298" s="562" t="s">
        <v>1939</v>
      </c>
      <c r="C298" s="881"/>
      <c r="D298" s="882"/>
      <c r="E298" s="938"/>
      <c r="F298" s="753"/>
    </row>
    <row r="299" spans="1:6" ht="16.5">
      <c r="A299" s="591"/>
      <c r="B299" s="567" t="s">
        <v>1172</v>
      </c>
      <c r="C299" s="754" t="s">
        <v>8</v>
      </c>
      <c r="D299" s="878">
        <v>1</v>
      </c>
      <c r="E299" s="525"/>
      <c r="F299" s="755">
        <f>D299*E299</f>
        <v>0</v>
      </c>
    </row>
    <row r="300" spans="1:6" ht="16.5">
      <c r="A300" s="591"/>
      <c r="B300" s="567"/>
      <c r="C300" s="754"/>
      <c r="D300" s="878"/>
      <c r="E300" s="525"/>
      <c r="F300" s="753"/>
    </row>
    <row r="301" spans="1:6" ht="16.5">
      <c r="A301" s="591" t="s">
        <v>1298</v>
      </c>
      <c r="B301" s="562" t="s">
        <v>1891</v>
      </c>
      <c r="C301" s="602" t="s">
        <v>413</v>
      </c>
      <c r="D301" s="756">
        <v>2360</v>
      </c>
      <c r="E301" s="525"/>
      <c r="F301" s="753">
        <f t="shared" ref="F301:F306" si="10">D301*E301</f>
        <v>0</v>
      </c>
    </row>
    <row r="302" spans="1:6" ht="22.5">
      <c r="A302" s="591" t="s">
        <v>1299</v>
      </c>
      <c r="B302" s="562" t="s">
        <v>1892</v>
      </c>
      <c r="C302" s="602" t="s">
        <v>8</v>
      </c>
      <c r="D302" s="756">
        <v>42</v>
      </c>
      <c r="E302" s="525"/>
      <c r="F302" s="753">
        <f t="shared" si="10"/>
        <v>0</v>
      </c>
    </row>
    <row r="303" spans="1:6" ht="45">
      <c r="A303" s="591" t="s">
        <v>1300</v>
      </c>
      <c r="B303" s="564" t="s">
        <v>1893</v>
      </c>
      <c r="C303" s="602" t="s">
        <v>8</v>
      </c>
      <c r="D303" s="756">
        <v>64</v>
      </c>
      <c r="E303" s="525"/>
      <c r="F303" s="753">
        <f t="shared" si="10"/>
        <v>0</v>
      </c>
    </row>
    <row r="304" spans="1:6" ht="56.25">
      <c r="A304" s="591" t="s">
        <v>1301</v>
      </c>
      <c r="B304" s="564" t="s">
        <v>1894</v>
      </c>
      <c r="C304" s="602" t="s">
        <v>8</v>
      </c>
      <c r="D304" s="756">
        <v>1</v>
      </c>
      <c r="E304" s="525"/>
      <c r="F304" s="753">
        <f t="shared" si="10"/>
        <v>0</v>
      </c>
    </row>
    <row r="305" spans="1:9" ht="22.5">
      <c r="A305" s="591" t="s">
        <v>1302</v>
      </c>
      <c r="B305" s="564" t="s">
        <v>1303</v>
      </c>
      <c r="C305" s="602" t="s">
        <v>413</v>
      </c>
      <c r="D305" s="756">
        <v>45</v>
      </c>
      <c r="E305" s="525"/>
      <c r="F305" s="753">
        <f t="shared" si="10"/>
        <v>0</v>
      </c>
    </row>
    <row r="306" spans="1:9" ht="22.5">
      <c r="A306" s="591" t="s">
        <v>1304</v>
      </c>
      <c r="B306" s="562" t="s">
        <v>1305</v>
      </c>
      <c r="C306" s="602" t="s">
        <v>8</v>
      </c>
      <c r="D306" s="756">
        <v>1</v>
      </c>
      <c r="E306" s="525"/>
      <c r="F306" s="753">
        <f t="shared" si="10"/>
        <v>0</v>
      </c>
    </row>
    <row r="307" spans="1:9">
      <c r="A307" s="317"/>
      <c r="B307" s="280"/>
      <c r="C307" s="888"/>
      <c r="D307" s="890"/>
      <c r="E307" s="339"/>
      <c r="F307" s="341"/>
    </row>
    <row r="308" spans="1:9" s="15" customFormat="1" ht="15" customHeight="1">
      <c r="A308" s="462"/>
      <c r="B308" s="942" t="s">
        <v>1853</v>
      </c>
      <c r="C308" s="463"/>
      <c r="D308" s="794"/>
      <c r="E308" s="465" t="s">
        <v>924</v>
      </c>
      <c r="F308" s="919"/>
    </row>
    <row r="309" spans="1:9" s="15" customFormat="1" ht="15" customHeight="1">
      <c r="A309" s="61"/>
      <c r="B309" s="943"/>
      <c r="C309" s="49"/>
      <c r="D309" s="92"/>
      <c r="E309" s="200" t="s">
        <v>925</v>
      </c>
      <c r="F309" s="918">
        <f>F259+F279+F299+F301+F302+F303+F304+F305+F306</f>
        <v>0</v>
      </c>
      <c r="G309" s="199"/>
      <c r="I309" s="200"/>
    </row>
    <row r="310" spans="1:9" s="17" customFormat="1" ht="17.25" thickBot="1">
      <c r="A310" s="456"/>
      <c r="B310" s="944"/>
      <c r="C310" s="457"/>
      <c r="D310" s="795"/>
      <c r="E310" s="458" t="s">
        <v>1838</v>
      </c>
      <c r="F310" s="460">
        <f>SUM(F308:F309)</f>
        <v>0</v>
      </c>
      <c r="G310" s="201"/>
      <c r="I310" s="198"/>
    </row>
    <row r="311" spans="1:9" ht="15.75" thickTop="1">
      <c r="A311" s="287"/>
      <c r="B311" s="280"/>
      <c r="C311" s="888"/>
      <c r="D311" s="890"/>
      <c r="E311" s="331"/>
      <c r="F311" s="890"/>
    </row>
    <row r="312" spans="1:9">
      <c r="A312" s="600" t="s">
        <v>793</v>
      </c>
      <c r="B312" s="601" t="s">
        <v>1306</v>
      </c>
      <c r="C312" s="602"/>
      <c r="D312" s="756"/>
      <c r="E312" s="563"/>
      <c r="F312" s="756"/>
    </row>
    <row r="313" spans="1:9">
      <c r="A313" s="566"/>
      <c r="B313" s="596"/>
      <c r="C313" s="602"/>
      <c r="D313" s="756"/>
      <c r="E313" s="563"/>
      <c r="F313" s="756"/>
    </row>
    <row r="314" spans="1:9" ht="56.25">
      <c r="A314" s="566"/>
      <c r="B314" s="597" t="s">
        <v>1895</v>
      </c>
      <c r="C314" s="754"/>
      <c r="D314" s="902"/>
      <c r="E314" s="598"/>
      <c r="F314" s="902"/>
    </row>
    <row r="315" spans="1:9" ht="33.75">
      <c r="A315" s="599" t="s">
        <v>1307</v>
      </c>
      <c r="B315" s="564" t="s">
        <v>1949</v>
      </c>
      <c r="C315" s="602"/>
      <c r="D315" s="756"/>
      <c r="E315" s="939"/>
      <c r="F315" s="753"/>
    </row>
    <row r="316" spans="1:9" ht="16.5" customHeight="1">
      <c r="A316" s="599"/>
      <c r="B316" s="565" t="s">
        <v>1950</v>
      </c>
      <c r="C316" s="602"/>
      <c r="D316" s="756"/>
      <c r="E316" s="939"/>
      <c r="F316" s="753"/>
    </row>
    <row r="317" spans="1:9" ht="22.5">
      <c r="A317" s="599"/>
      <c r="B317" s="564" t="s">
        <v>1953</v>
      </c>
      <c r="C317" s="602"/>
      <c r="D317" s="756"/>
      <c r="E317" s="939"/>
      <c r="F317" s="753"/>
    </row>
    <row r="318" spans="1:9" ht="56.25">
      <c r="A318" s="599"/>
      <c r="B318" s="564" t="s">
        <v>1952</v>
      </c>
      <c r="C318" s="602"/>
      <c r="D318" s="756"/>
      <c r="E318" s="939"/>
      <c r="F318" s="753"/>
    </row>
    <row r="319" spans="1:9" ht="45">
      <c r="A319" s="599"/>
      <c r="B319" s="564" t="s">
        <v>1951</v>
      </c>
      <c r="C319" s="602"/>
      <c r="D319" s="756"/>
      <c r="E319" s="939"/>
      <c r="F319" s="753"/>
    </row>
    <row r="320" spans="1:9" ht="45">
      <c r="A320" s="599"/>
      <c r="B320" s="564" t="s">
        <v>1896</v>
      </c>
      <c r="C320" s="602"/>
      <c r="D320" s="756"/>
      <c r="E320" s="939"/>
      <c r="F320" s="753"/>
    </row>
    <row r="321" spans="1:9" ht="16.5">
      <c r="A321" s="599"/>
      <c r="B321" s="567" t="s">
        <v>1172</v>
      </c>
      <c r="C321" s="754" t="s">
        <v>8</v>
      </c>
      <c r="D321" s="878">
        <v>1</v>
      </c>
      <c r="E321" s="579"/>
      <c r="F321" s="755">
        <f t="shared" ref="F321" si="11">D321*E321</f>
        <v>0</v>
      </c>
    </row>
    <row r="322" spans="1:9" ht="16.5">
      <c r="A322" s="599"/>
      <c r="B322" s="564"/>
      <c r="C322" s="602"/>
      <c r="D322" s="756"/>
      <c r="E322" s="579"/>
      <c r="F322" s="753"/>
    </row>
    <row r="323" spans="1:9" ht="22.5">
      <c r="A323" s="599" t="s">
        <v>1308</v>
      </c>
      <c r="B323" s="564" t="s">
        <v>1309</v>
      </c>
      <c r="C323" s="602" t="s">
        <v>413</v>
      </c>
      <c r="D323" s="756">
        <v>340</v>
      </c>
      <c r="E323" s="579"/>
      <c r="F323" s="753">
        <f t="shared" ref="F323:F327" si="12">D323*E323</f>
        <v>0</v>
      </c>
    </row>
    <row r="324" spans="1:9" ht="16.5">
      <c r="A324" s="599"/>
      <c r="B324" s="564"/>
      <c r="C324" s="602"/>
      <c r="D324" s="756"/>
      <c r="E324" s="579"/>
      <c r="F324" s="753"/>
    </row>
    <row r="325" spans="1:9" ht="22.5">
      <c r="A325" s="599" t="s">
        <v>1310</v>
      </c>
      <c r="B325" s="564" t="s">
        <v>1311</v>
      </c>
      <c r="C325" s="602" t="s">
        <v>413</v>
      </c>
      <c r="D325" s="756">
        <v>340</v>
      </c>
      <c r="E325" s="579"/>
      <c r="F325" s="753">
        <f t="shared" si="12"/>
        <v>0</v>
      </c>
    </row>
    <row r="326" spans="1:9" ht="16.5">
      <c r="A326" s="599"/>
      <c r="B326" s="564"/>
      <c r="C326" s="602"/>
      <c r="D326" s="756"/>
      <c r="E326" s="579"/>
      <c r="F326" s="753"/>
    </row>
    <row r="327" spans="1:9" ht="90">
      <c r="A327" s="599" t="s">
        <v>1312</v>
      </c>
      <c r="B327" s="564" t="s">
        <v>1313</v>
      </c>
      <c r="C327" s="602" t="s">
        <v>8</v>
      </c>
      <c r="D327" s="756">
        <v>1</v>
      </c>
      <c r="E327" s="579"/>
      <c r="F327" s="753">
        <f t="shared" si="12"/>
        <v>0</v>
      </c>
    </row>
    <row r="328" spans="1:9">
      <c r="A328" s="318"/>
      <c r="B328" s="294"/>
      <c r="C328" s="888"/>
      <c r="D328" s="890"/>
      <c r="E328" s="334"/>
      <c r="F328" s="928"/>
    </row>
    <row r="329" spans="1:9" s="15" customFormat="1" ht="15" customHeight="1">
      <c r="A329" s="462"/>
      <c r="B329" s="942" t="s">
        <v>1854</v>
      </c>
      <c r="C329" s="463"/>
      <c r="D329" s="794"/>
      <c r="E329" s="465" t="s">
        <v>924</v>
      </c>
      <c r="F329" s="919"/>
    </row>
    <row r="330" spans="1:9" s="15" customFormat="1" ht="15" customHeight="1">
      <c r="A330" s="61"/>
      <c r="B330" s="943"/>
      <c r="C330" s="49"/>
      <c r="D330" s="92"/>
      <c r="E330" s="200" t="s">
        <v>925</v>
      </c>
      <c r="F330" s="918">
        <f>F321+F323+F325+F327</f>
        <v>0</v>
      </c>
      <c r="G330" s="199"/>
      <c r="I330" s="200"/>
    </row>
    <row r="331" spans="1:9" s="17" customFormat="1" ht="17.25" thickBot="1">
      <c r="A331" s="456"/>
      <c r="B331" s="944"/>
      <c r="C331" s="457"/>
      <c r="D331" s="795"/>
      <c r="E331" s="458" t="s">
        <v>1838</v>
      </c>
      <c r="F331" s="460">
        <f>SUM(F329:F330)</f>
        <v>0</v>
      </c>
      <c r="G331" s="201"/>
      <c r="I331" s="198"/>
    </row>
    <row r="332" spans="1:9" ht="15.75" thickTop="1">
      <c r="A332" s="295"/>
      <c r="B332" s="303"/>
      <c r="C332" s="888"/>
      <c r="D332" s="885"/>
      <c r="E332" s="338"/>
      <c r="F332" s="342"/>
    </row>
    <row r="333" spans="1:9">
      <c r="A333" s="295" t="s">
        <v>910</v>
      </c>
      <c r="B333" s="303" t="s">
        <v>1314</v>
      </c>
      <c r="C333" s="888"/>
      <c r="D333" s="890"/>
      <c r="E333" s="340"/>
      <c r="F333" s="890"/>
    </row>
    <row r="334" spans="1:9">
      <c r="A334" s="295"/>
      <c r="B334" s="303"/>
      <c r="C334" s="888"/>
      <c r="D334" s="890"/>
      <c r="E334" s="340"/>
      <c r="F334" s="890"/>
    </row>
    <row r="335" spans="1:9" ht="23.25">
      <c r="A335" s="566" t="s">
        <v>1315</v>
      </c>
      <c r="B335" s="570" t="s">
        <v>1316</v>
      </c>
      <c r="C335" s="602"/>
      <c r="D335" s="756"/>
      <c r="E335" s="563"/>
      <c r="F335" s="756"/>
    </row>
    <row r="336" spans="1:9" ht="23.25">
      <c r="A336" s="566"/>
      <c r="B336" s="570" t="s">
        <v>1317</v>
      </c>
      <c r="C336" s="602"/>
      <c r="D336" s="756"/>
      <c r="E336" s="563"/>
      <c r="F336" s="756"/>
    </row>
    <row r="337" spans="1:6" ht="45.75">
      <c r="A337" s="566"/>
      <c r="B337" s="570" t="s">
        <v>1787</v>
      </c>
      <c r="C337" s="602" t="s">
        <v>8</v>
      </c>
      <c r="D337" s="756">
        <v>1</v>
      </c>
      <c r="E337" s="579"/>
      <c r="F337" s="753">
        <f>D337*E337</f>
        <v>0</v>
      </c>
    </row>
    <row r="338" spans="1:6" ht="16.5">
      <c r="A338" s="566"/>
      <c r="B338" s="596"/>
      <c r="C338" s="602"/>
      <c r="D338" s="756"/>
      <c r="E338" s="579"/>
      <c r="F338" s="756"/>
    </row>
    <row r="339" spans="1:6" ht="23.25">
      <c r="A339" s="566" t="s">
        <v>1318</v>
      </c>
      <c r="B339" s="570" t="s">
        <v>1788</v>
      </c>
      <c r="C339" s="602"/>
      <c r="D339" s="756"/>
      <c r="E339" s="579"/>
      <c r="F339" s="756"/>
    </row>
    <row r="340" spans="1:6" ht="23.25">
      <c r="A340" s="566"/>
      <c r="B340" s="570" t="s">
        <v>1789</v>
      </c>
      <c r="C340" s="602" t="s">
        <v>8</v>
      </c>
      <c r="D340" s="756">
        <v>2</v>
      </c>
      <c r="E340" s="579"/>
      <c r="F340" s="753">
        <f>D340*E340</f>
        <v>0</v>
      </c>
    </row>
    <row r="341" spans="1:6" ht="16.5">
      <c r="A341" s="566"/>
      <c r="B341" s="596"/>
      <c r="C341" s="602"/>
      <c r="D341" s="756"/>
      <c r="E341" s="579"/>
      <c r="F341" s="756"/>
    </row>
    <row r="342" spans="1:6" ht="23.25">
      <c r="A342" s="566" t="s">
        <v>1319</v>
      </c>
      <c r="B342" s="570" t="s">
        <v>1320</v>
      </c>
      <c r="C342" s="602"/>
      <c r="D342" s="756"/>
      <c r="E342" s="579"/>
      <c r="F342" s="756"/>
    </row>
    <row r="343" spans="1:6" ht="23.25">
      <c r="A343" s="566"/>
      <c r="B343" s="570" t="s">
        <v>1790</v>
      </c>
      <c r="C343" s="602" t="s">
        <v>8</v>
      </c>
      <c r="D343" s="756">
        <v>1</v>
      </c>
      <c r="E343" s="579"/>
      <c r="F343" s="753">
        <f>D343*E343</f>
        <v>0</v>
      </c>
    </row>
    <row r="344" spans="1:6" ht="16.5">
      <c r="A344" s="566"/>
      <c r="B344" s="593"/>
      <c r="C344" s="602"/>
      <c r="D344" s="756"/>
      <c r="E344" s="579"/>
      <c r="F344" s="753"/>
    </row>
    <row r="345" spans="1:6" ht="23.25">
      <c r="A345" s="566" t="s">
        <v>1321</v>
      </c>
      <c r="B345" s="570" t="s">
        <v>1322</v>
      </c>
      <c r="C345" s="602" t="s">
        <v>8</v>
      </c>
      <c r="D345" s="756">
        <v>1</v>
      </c>
      <c r="E345" s="579"/>
      <c r="F345" s="753">
        <f>D345*E345</f>
        <v>0</v>
      </c>
    </row>
    <row r="346" spans="1:6" ht="16.5">
      <c r="A346" s="566"/>
      <c r="B346" s="593"/>
      <c r="C346" s="602"/>
      <c r="D346" s="756"/>
      <c r="E346" s="579"/>
      <c r="F346" s="756"/>
    </row>
    <row r="347" spans="1:6" ht="16.5">
      <c r="A347" s="566" t="s">
        <v>1323</v>
      </c>
      <c r="B347" s="593" t="s">
        <v>1324</v>
      </c>
      <c r="C347" s="602"/>
      <c r="D347" s="756"/>
      <c r="E347" s="579"/>
      <c r="F347" s="756"/>
    </row>
    <row r="348" spans="1:6" ht="16.5">
      <c r="A348" s="566"/>
      <c r="B348" s="593" t="s">
        <v>1325</v>
      </c>
      <c r="C348" s="602"/>
      <c r="D348" s="756"/>
      <c r="E348" s="579"/>
      <c r="F348" s="756"/>
    </row>
    <row r="349" spans="1:6" ht="16.5">
      <c r="A349" s="566"/>
      <c r="B349" s="593" t="s">
        <v>1326</v>
      </c>
      <c r="C349" s="602" t="s">
        <v>413</v>
      </c>
      <c r="D349" s="756">
        <v>70</v>
      </c>
      <c r="E349" s="579"/>
      <c r="F349" s="753">
        <f>D349*E349</f>
        <v>0</v>
      </c>
    </row>
    <row r="350" spans="1:6" ht="16.5">
      <c r="A350" s="566"/>
      <c r="B350" s="593" t="s">
        <v>1327</v>
      </c>
      <c r="C350" s="602" t="s">
        <v>413</v>
      </c>
      <c r="D350" s="756">
        <v>30</v>
      </c>
      <c r="E350" s="579"/>
      <c r="F350" s="753">
        <f>D350*E350</f>
        <v>0</v>
      </c>
    </row>
    <row r="351" spans="1:6" ht="16.5">
      <c r="A351" s="566"/>
      <c r="B351" s="593" t="s">
        <v>1328</v>
      </c>
      <c r="C351" s="602" t="s">
        <v>413</v>
      </c>
      <c r="D351" s="756">
        <v>10</v>
      </c>
      <c r="E351" s="579"/>
      <c r="F351" s="753">
        <f>D351*E351</f>
        <v>0</v>
      </c>
    </row>
    <row r="352" spans="1:6" ht="16.5">
      <c r="A352" s="566"/>
      <c r="B352" s="593" t="s">
        <v>1329</v>
      </c>
      <c r="C352" s="602" t="s">
        <v>413</v>
      </c>
      <c r="D352" s="756">
        <v>40</v>
      </c>
      <c r="E352" s="579"/>
      <c r="F352" s="753">
        <f>D352*E352</f>
        <v>0</v>
      </c>
    </row>
    <row r="353" spans="1:9" ht="16.5">
      <c r="A353" s="566"/>
      <c r="B353" s="593"/>
      <c r="C353" s="602"/>
      <c r="D353" s="756"/>
      <c r="E353" s="579"/>
      <c r="F353" s="756"/>
    </row>
    <row r="354" spans="1:9" ht="16.5">
      <c r="A354" s="566" t="s">
        <v>1330</v>
      </c>
      <c r="B354" s="593" t="s">
        <v>1331</v>
      </c>
      <c r="C354" s="602"/>
      <c r="D354" s="756"/>
      <c r="E354" s="579"/>
      <c r="F354" s="756"/>
    </row>
    <row r="355" spans="1:9" ht="16.5">
      <c r="A355" s="566"/>
      <c r="B355" s="593" t="s">
        <v>1332</v>
      </c>
      <c r="C355" s="754"/>
      <c r="D355" s="878"/>
      <c r="E355" s="579"/>
      <c r="F355" s="756"/>
    </row>
    <row r="356" spans="1:9" ht="16.5">
      <c r="A356" s="566"/>
      <c r="B356" s="593" t="s">
        <v>1333</v>
      </c>
      <c r="C356" s="602" t="s">
        <v>306</v>
      </c>
      <c r="D356" s="756">
        <v>1</v>
      </c>
      <c r="E356" s="579"/>
      <c r="F356" s="753">
        <f>D356*E356</f>
        <v>0</v>
      </c>
    </row>
    <row r="357" spans="1:9">
      <c r="A357" s="295"/>
      <c r="B357" s="309"/>
      <c r="C357" s="319"/>
      <c r="D357" s="884"/>
      <c r="E357" s="340"/>
      <c r="F357" s="890"/>
    </row>
    <row r="358" spans="1:9" s="15" customFormat="1" ht="15" customHeight="1">
      <c r="A358" s="462"/>
      <c r="B358" s="942" t="s">
        <v>1855</v>
      </c>
      <c r="C358" s="463"/>
      <c r="D358" s="794"/>
      <c r="E358" s="465" t="s">
        <v>924</v>
      </c>
      <c r="F358" s="919"/>
    </row>
    <row r="359" spans="1:9" s="15" customFormat="1" ht="15" customHeight="1">
      <c r="A359" s="61"/>
      <c r="B359" s="943"/>
      <c r="C359" s="49"/>
      <c r="D359" s="92"/>
      <c r="E359" s="200" t="s">
        <v>925</v>
      </c>
      <c r="F359" s="918">
        <f>F337+F340+F343+F345+F349+F350+F351+F352+F356</f>
        <v>0</v>
      </c>
      <c r="G359" s="199"/>
      <c r="I359" s="200"/>
    </row>
    <row r="360" spans="1:9" s="17" customFormat="1" ht="17.25" thickBot="1">
      <c r="A360" s="456"/>
      <c r="B360" s="944"/>
      <c r="C360" s="457"/>
      <c r="D360" s="795"/>
      <c r="E360" s="458" t="s">
        <v>1838</v>
      </c>
      <c r="F360" s="460">
        <f>SUM(F358:F359)</f>
        <v>0</v>
      </c>
      <c r="G360" s="201"/>
      <c r="I360" s="198"/>
    </row>
    <row r="361" spans="1:9" ht="15.75" thickTop="1">
      <c r="A361" s="295"/>
      <c r="B361" s="303"/>
      <c r="C361" s="888"/>
      <c r="D361" s="890"/>
      <c r="E361" s="340"/>
      <c r="F361" s="890"/>
    </row>
    <row r="362" spans="1:9">
      <c r="A362" s="287"/>
      <c r="B362" s="296"/>
      <c r="C362" s="888"/>
      <c r="D362" s="890"/>
      <c r="E362" s="338"/>
      <c r="F362" s="921"/>
    </row>
    <row r="363" spans="1:9">
      <c r="A363" s="287"/>
      <c r="B363" s="288"/>
      <c r="C363" s="888"/>
      <c r="D363" s="890"/>
      <c r="E363" s="331"/>
      <c r="F363" s="890"/>
    </row>
    <row r="364" spans="1:9">
      <c r="A364" s="320" t="s">
        <v>1335</v>
      </c>
      <c r="B364" s="321" t="s">
        <v>1336</v>
      </c>
      <c r="C364" s="888"/>
      <c r="D364" s="890"/>
      <c r="E364" s="340"/>
      <c r="F364" s="890"/>
    </row>
    <row r="365" spans="1:9">
      <c r="A365" s="295"/>
      <c r="B365" s="296"/>
      <c r="C365" s="888"/>
      <c r="D365" s="890"/>
      <c r="E365" s="331"/>
      <c r="F365" s="890"/>
    </row>
    <row r="366" spans="1:9" ht="35.25">
      <c r="A366" s="322" t="s">
        <v>1337</v>
      </c>
      <c r="B366" s="300" t="s">
        <v>1338</v>
      </c>
      <c r="C366" s="319" t="s">
        <v>413</v>
      </c>
      <c r="D366" s="884">
        <v>170</v>
      </c>
      <c r="E366" s="105"/>
      <c r="F366" s="341">
        <f>D366*E366</f>
        <v>0</v>
      </c>
    </row>
    <row r="367" spans="1:9" ht="16.5">
      <c r="A367" s="322" t="s">
        <v>1339</v>
      </c>
      <c r="B367" s="300" t="s">
        <v>1340</v>
      </c>
      <c r="C367" s="319"/>
      <c r="D367" s="884"/>
      <c r="E367" s="105"/>
      <c r="F367" s="341"/>
    </row>
    <row r="368" spans="1:9" ht="24" customHeight="1">
      <c r="A368" s="322"/>
      <c r="B368" s="300" t="s">
        <v>1954</v>
      </c>
      <c r="C368" s="319"/>
      <c r="D368" s="884"/>
      <c r="E368" s="940"/>
      <c r="F368" s="341"/>
    </row>
    <row r="369" spans="1:6" ht="16.5" customHeight="1">
      <c r="A369" s="322"/>
      <c r="B369" s="300" t="s">
        <v>1955</v>
      </c>
      <c r="C369" s="319"/>
      <c r="D369" s="884"/>
      <c r="E369" s="940"/>
      <c r="F369" s="341"/>
    </row>
    <row r="370" spans="1:6" ht="16.5" customHeight="1">
      <c r="A370" s="285"/>
      <c r="B370" s="300" t="s">
        <v>1956</v>
      </c>
      <c r="C370" s="319"/>
      <c r="D370" s="884"/>
      <c r="E370" s="940"/>
      <c r="F370" s="341"/>
    </row>
    <row r="371" spans="1:6" ht="16.5">
      <c r="A371" s="322"/>
      <c r="B371" s="296" t="s">
        <v>1172</v>
      </c>
      <c r="C371" s="891" t="s">
        <v>8</v>
      </c>
      <c r="D371" s="885">
        <v>1</v>
      </c>
      <c r="E371" s="105"/>
      <c r="F371" s="342">
        <f t="shared" ref="F371:F382" si="13">D371*E371</f>
        <v>0</v>
      </c>
    </row>
    <row r="372" spans="1:6" ht="24">
      <c r="A372" s="322" t="s">
        <v>1341</v>
      </c>
      <c r="B372" s="300" t="s">
        <v>1342</v>
      </c>
      <c r="C372" s="319" t="s">
        <v>8</v>
      </c>
      <c r="D372" s="884">
        <v>20</v>
      </c>
      <c r="E372" s="105"/>
      <c r="F372" s="341">
        <f t="shared" si="13"/>
        <v>0</v>
      </c>
    </row>
    <row r="373" spans="1:6" ht="46.5">
      <c r="A373" s="322" t="s">
        <v>1343</v>
      </c>
      <c r="B373" s="300" t="s">
        <v>1344</v>
      </c>
      <c r="C373" s="319" t="s">
        <v>8</v>
      </c>
      <c r="D373" s="884">
        <v>14</v>
      </c>
      <c r="E373" s="105"/>
      <c r="F373" s="341">
        <f t="shared" si="13"/>
        <v>0</v>
      </c>
    </row>
    <row r="374" spans="1:6" ht="57.75">
      <c r="A374" s="322" t="s">
        <v>1345</v>
      </c>
      <c r="B374" s="300" t="s">
        <v>1646</v>
      </c>
      <c r="C374" s="319" t="s">
        <v>413</v>
      </c>
      <c r="D374" s="884">
        <v>15</v>
      </c>
      <c r="E374" s="105"/>
      <c r="F374" s="341">
        <f t="shared" si="13"/>
        <v>0</v>
      </c>
    </row>
    <row r="375" spans="1:6" ht="46.5">
      <c r="A375" s="322" t="s">
        <v>1346</v>
      </c>
      <c r="B375" s="300" t="s">
        <v>1347</v>
      </c>
      <c r="C375" s="319" t="s">
        <v>8</v>
      </c>
      <c r="D375" s="884">
        <v>3</v>
      </c>
      <c r="E375" s="105"/>
      <c r="F375" s="341">
        <f t="shared" si="13"/>
        <v>0</v>
      </c>
    </row>
    <row r="376" spans="1:6" ht="46.5">
      <c r="A376" s="322" t="s">
        <v>1348</v>
      </c>
      <c r="B376" s="300" t="s">
        <v>1349</v>
      </c>
      <c r="C376" s="319" t="s">
        <v>413</v>
      </c>
      <c r="D376" s="884">
        <v>20</v>
      </c>
      <c r="E376" s="105"/>
      <c r="F376" s="341">
        <f t="shared" si="13"/>
        <v>0</v>
      </c>
    </row>
    <row r="377" spans="1:6" ht="35.25">
      <c r="A377" s="322" t="s">
        <v>1350</v>
      </c>
      <c r="B377" s="300" t="s">
        <v>1351</v>
      </c>
      <c r="C377" s="319" t="s">
        <v>8</v>
      </c>
      <c r="D377" s="884">
        <v>6</v>
      </c>
      <c r="E377" s="105"/>
      <c r="F377" s="341">
        <f>D377*E377</f>
        <v>0</v>
      </c>
    </row>
    <row r="378" spans="1:6" ht="24">
      <c r="A378" s="322" t="s">
        <v>1352</v>
      </c>
      <c r="B378" s="300" t="s">
        <v>1353</v>
      </c>
      <c r="C378" s="319" t="s">
        <v>8</v>
      </c>
      <c r="D378" s="884">
        <v>3</v>
      </c>
      <c r="E378" s="105"/>
      <c r="F378" s="341">
        <f>D378*E378</f>
        <v>0</v>
      </c>
    </row>
    <row r="379" spans="1:6" ht="35.25">
      <c r="A379" s="322" t="s">
        <v>1354</v>
      </c>
      <c r="B379" s="300" t="s">
        <v>1355</v>
      </c>
      <c r="C379" s="319" t="s">
        <v>8</v>
      </c>
      <c r="D379" s="884">
        <v>3</v>
      </c>
      <c r="E379" s="105"/>
      <c r="F379" s="341">
        <f>D379*E379</f>
        <v>0</v>
      </c>
    </row>
    <row r="380" spans="1:6" ht="22.5">
      <c r="A380" s="322" t="s">
        <v>1356</v>
      </c>
      <c r="B380" s="294" t="s">
        <v>1357</v>
      </c>
      <c r="C380" s="888" t="s">
        <v>306</v>
      </c>
      <c r="D380" s="890">
        <v>1</v>
      </c>
      <c r="E380" s="105"/>
      <c r="F380" s="341">
        <f>D380*E380</f>
        <v>0</v>
      </c>
    </row>
    <row r="381" spans="1:6" ht="16.5">
      <c r="A381" s="322" t="s">
        <v>1358</v>
      </c>
      <c r="B381" s="294" t="s">
        <v>1359</v>
      </c>
      <c r="C381" s="888" t="s">
        <v>306</v>
      </c>
      <c r="D381" s="890">
        <v>1</v>
      </c>
      <c r="E381" s="105"/>
      <c r="F381" s="341">
        <f>D381*E381</f>
        <v>0</v>
      </c>
    </row>
    <row r="382" spans="1:6" ht="24">
      <c r="A382" s="322" t="s">
        <v>1360</v>
      </c>
      <c r="B382" s="300" t="s">
        <v>1361</v>
      </c>
      <c r="C382" s="319" t="s">
        <v>306</v>
      </c>
      <c r="D382" s="884">
        <v>1</v>
      </c>
      <c r="E382" s="105"/>
      <c r="F382" s="341">
        <f t="shared" si="13"/>
        <v>0</v>
      </c>
    </row>
    <row r="383" spans="1:6">
      <c r="A383" s="287"/>
      <c r="B383" s="288"/>
      <c r="C383" s="888"/>
      <c r="D383" s="890"/>
      <c r="E383" s="331"/>
      <c r="F383" s="890"/>
    </row>
    <row r="384" spans="1:6" s="15" customFormat="1" ht="15" customHeight="1">
      <c r="A384" s="462"/>
      <c r="B384" s="942" t="s">
        <v>1856</v>
      </c>
      <c r="C384" s="463"/>
      <c r="D384" s="794"/>
      <c r="E384" s="465" t="s">
        <v>924</v>
      </c>
      <c r="F384" s="919">
        <f>SUM(F366:F382)</f>
        <v>0</v>
      </c>
    </row>
    <row r="385" spans="1:9" s="15" customFormat="1" ht="15" customHeight="1">
      <c r="A385" s="61"/>
      <c r="B385" s="943"/>
      <c r="C385" s="49"/>
      <c r="D385" s="92"/>
      <c r="E385" s="200" t="s">
        <v>925</v>
      </c>
      <c r="F385" s="918">
        <v>0</v>
      </c>
      <c r="G385" s="199"/>
      <c r="I385" s="200"/>
    </row>
    <row r="386" spans="1:9" s="17" customFormat="1" ht="17.25" thickBot="1">
      <c r="A386" s="456"/>
      <c r="B386" s="944"/>
      <c r="C386" s="457"/>
      <c r="D386" s="795"/>
      <c r="E386" s="458" t="s">
        <v>1838</v>
      </c>
      <c r="F386" s="460">
        <f>SUM(F384:F385)</f>
        <v>0</v>
      </c>
      <c r="G386" s="201"/>
      <c r="I386" s="198"/>
    </row>
    <row r="387" spans="1:9" ht="15.75" thickTop="1">
      <c r="A387" s="287"/>
      <c r="B387" s="288"/>
      <c r="C387" s="888"/>
      <c r="D387" s="888"/>
      <c r="E387" s="286"/>
      <c r="F387" s="888"/>
    </row>
    <row r="388" spans="1:9">
      <c r="A388" s="287"/>
      <c r="B388" s="288"/>
      <c r="C388" s="888"/>
      <c r="D388" s="888"/>
      <c r="E388" s="286"/>
      <c r="F388" s="888"/>
    </row>
    <row r="389" spans="1:9">
      <c r="A389" s="287"/>
      <c r="B389" s="288"/>
      <c r="C389" s="888"/>
      <c r="D389" s="888"/>
      <c r="E389" s="286"/>
      <c r="F389" s="888"/>
    </row>
    <row r="390" spans="1:9">
      <c r="A390" s="287"/>
      <c r="B390" s="288"/>
      <c r="C390" s="888"/>
      <c r="D390" s="888"/>
      <c r="E390" s="286"/>
      <c r="F390" s="888"/>
    </row>
    <row r="391" spans="1:9">
      <c r="A391" s="323"/>
      <c r="B391" s="444" t="s">
        <v>1363</v>
      </c>
      <c r="C391" s="903"/>
      <c r="D391" s="904"/>
      <c r="E391" s="324"/>
      <c r="F391" s="904"/>
    </row>
    <row r="392" spans="1:9" ht="16.5">
      <c r="A392" s="285"/>
      <c r="B392" s="285"/>
      <c r="C392" s="905"/>
      <c r="D392" s="905"/>
      <c r="E392" s="64" t="s">
        <v>924</v>
      </c>
      <c r="F392" s="475" t="s">
        <v>925</v>
      </c>
    </row>
    <row r="393" spans="1:9">
      <c r="A393" s="325" t="s">
        <v>1364</v>
      </c>
      <c r="B393" s="297" t="s">
        <v>1365</v>
      </c>
      <c r="C393" s="906"/>
      <c r="D393" s="907"/>
      <c r="E393" s="496">
        <f>F20</f>
        <v>0</v>
      </c>
      <c r="F393" s="929">
        <f>F21</f>
        <v>0</v>
      </c>
      <c r="H393" s="351"/>
    </row>
    <row r="394" spans="1:9">
      <c r="A394" s="325" t="s">
        <v>1366</v>
      </c>
      <c r="B394" s="298" t="s">
        <v>1149</v>
      </c>
      <c r="C394" s="906"/>
      <c r="D394" s="907"/>
      <c r="E394" s="496">
        <f>F114</f>
        <v>0</v>
      </c>
      <c r="F394" s="929">
        <f>F115</f>
        <v>0</v>
      </c>
      <c r="H394" s="351"/>
    </row>
    <row r="395" spans="1:9">
      <c r="A395" s="325" t="s">
        <v>1367</v>
      </c>
      <c r="B395" s="303" t="s">
        <v>1190</v>
      </c>
      <c r="C395" s="906"/>
      <c r="D395" s="907"/>
      <c r="E395" s="496">
        <f>F165</f>
        <v>0</v>
      </c>
      <c r="F395" s="929">
        <f>F166</f>
        <v>0</v>
      </c>
      <c r="H395" s="351"/>
    </row>
    <row r="396" spans="1:9">
      <c r="A396" s="325" t="s">
        <v>1368</v>
      </c>
      <c r="B396" s="303" t="s">
        <v>1226</v>
      </c>
      <c r="C396" s="906"/>
      <c r="D396" s="907"/>
      <c r="E396" s="496">
        <f>F219</f>
        <v>0</v>
      </c>
      <c r="F396" s="929">
        <f>F220</f>
        <v>0</v>
      </c>
      <c r="H396" s="351"/>
    </row>
    <row r="397" spans="1:9">
      <c r="A397" s="325" t="s">
        <v>1369</v>
      </c>
      <c r="B397" s="303" t="s">
        <v>1269</v>
      </c>
      <c r="C397" s="906"/>
      <c r="D397" s="907"/>
      <c r="E397" s="496">
        <f>F237</f>
        <v>0</v>
      </c>
      <c r="F397" s="929">
        <f>F238</f>
        <v>0</v>
      </c>
      <c r="H397" s="351"/>
    </row>
    <row r="398" spans="1:9">
      <c r="A398" s="325" t="s">
        <v>1370</v>
      </c>
      <c r="B398" s="296" t="s">
        <v>1285</v>
      </c>
      <c r="C398" s="906"/>
      <c r="D398" s="907"/>
      <c r="E398" s="496">
        <f>F248</f>
        <v>0</v>
      </c>
      <c r="F398" s="929">
        <f>F249</f>
        <v>0</v>
      </c>
      <c r="H398" s="351"/>
    </row>
    <row r="399" spans="1:9">
      <c r="A399" s="315" t="s">
        <v>1371</v>
      </c>
      <c r="B399" s="445" t="s">
        <v>1146</v>
      </c>
      <c r="C399" s="906"/>
      <c r="D399" s="908"/>
      <c r="E399" s="497">
        <f>SUM(E393:E398)</f>
        <v>0</v>
      </c>
      <c r="F399" s="930">
        <f>SUM(F393:F398)</f>
        <v>0</v>
      </c>
      <c r="H399" s="351"/>
    </row>
    <row r="400" spans="1:9">
      <c r="A400" s="285"/>
      <c r="B400" s="285"/>
      <c r="C400" s="906"/>
      <c r="D400" s="907"/>
      <c r="E400" s="498"/>
      <c r="F400" s="929"/>
      <c r="H400" s="351"/>
    </row>
    <row r="401" spans="1:8">
      <c r="A401" s="325" t="s">
        <v>1372</v>
      </c>
      <c r="B401" s="303" t="s">
        <v>1294</v>
      </c>
      <c r="C401" s="906"/>
      <c r="D401" s="907"/>
      <c r="E401" s="496">
        <f>F308</f>
        <v>0</v>
      </c>
      <c r="F401" s="929">
        <f>F309</f>
        <v>0</v>
      </c>
      <c r="H401" s="351"/>
    </row>
    <row r="402" spans="1:8">
      <c r="A402" s="325" t="s">
        <v>1373</v>
      </c>
      <c r="B402" s="303" t="s">
        <v>1306</v>
      </c>
      <c r="C402" s="906"/>
      <c r="D402" s="907"/>
      <c r="E402" s="496">
        <f>F329</f>
        <v>0</v>
      </c>
      <c r="F402" s="929">
        <f>F330</f>
        <v>0</v>
      </c>
      <c r="H402" s="351"/>
    </row>
    <row r="403" spans="1:8">
      <c r="A403" s="325" t="s">
        <v>1374</v>
      </c>
      <c r="B403" s="303" t="s">
        <v>1334</v>
      </c>
      <c r="C403" s="906"/>
      <c r="D403" s="907"/>
      <c r="E403" s="450">
        <f>F358</f>
        <v>0</v>
      </c>
      <c r="F403" s="929">
        <f>F359</f>
        <v>0</v>
      </c>
      <c r="G403" s="351"/>
      <c r="H403" s="351"/>
    </row>
    <row r="404" spans="1:8">
      <c r="A404" s="315" t="s">
        <v>1375</v>
      </c>
      <c r="B404" s="316" t="s">
        <v>1293</v>
      </c>
      <c r="C404" s="906"/>
      <c r="D404" s="908"/>
      <c r="E404" s="497">
        <f>SUM(E401:E403)</f>
        <v>0</v>
      </c>
      <c r="F404" s="930">
        <f>SUM(F401:F403)</f>
        <v>0</v>
      </c>
      <c r="H404" s="351"/>
    </row>
    <row r="405" spans="1:8">
      <c r="A405" s="325"/>
      <c r="B405" s="303"/>
      <c r="C405" s="906"/>
      <c r="D405" s="907"/>
      <c r="E405" s="326"/>
      <c r="F405" s="931"/>
      <c r="H405" s="351"/>
    </row>
    <row r="406" spans="1:8">
      <c r="A406" s="325" t="s">
        <v>1376</v>
      </c>
      <c r="B406" s="296" t="s">
        <v>1362</v>
      </c>
      <c r="C406" s="906"/>
      <c r="D406" s="907"/>
      <c r="E406" s="496">
        <f>F384</f>
        <v>0</v>
      </c>
      <c r="F406" s="929">
        <f>F3850</f>
        <v>0</v>
      </c>
      <c r="H406" s="351"/>
    </row>
    <row r="407" spans="1:8">
      <c r="A407" s="315" t="s">
        <v>1377</v>
      </c>
      <c r="B407" s="314" t="s">
        <v>1362</v>
      </c>
      <c r="C407" s="906"/>
      <c r="D407" s="908"/>
      <c r="E407" s="497">
        <f>SUM(E406)</f>
        <v>0</v>
      </c>
      <c r="F407" s="930">
        <f>SUM(F406)</f>
        <v>0</v>
      </c>
      <c r="H407" s="351"/>
    </row>
    <row r="408" spans="1:8">
      <c r="A408" s="327"/>
      <c r="B408" s="446"/>
      <c r="C408" s="906"/>
      <c r="D408" s="907"/>
      <c r="E408" s="326"/>
      <c r="F408" s="931"/>
      <c r="H408" s="351"/>
    </row>
    <row r="409" spans="1:8">
      <c r="A409" s="447" t="s">
        <v>23</v>
      </c>
      <c r="B409" s="950" t="s">
        <v>1378</v>
      </c>
      <c r="C409" s="950"/>
      <c r="D409" s="909"/>
      <c r="E409" s="499">
        <f>E399+E404+E407</f>
        <v>0</v>
      </c>
      <c r="F409" s="932">
        <f>F399+F404+F407</f>
        <v>0</v>
      </c>
      <c r="H409" s="351"/>
    </row>
    <row r="410" spans="1:8">
      <c r="A410" s="328"/>
      <c r="B410" s="448" t="s">
        <v>1379</v>
      </c>
      <c r="C410" s="910"/>
      <c r="D410" s="911"/>
      <c r="E410" s="500">
        <f>E409*0.25</f>
        <v>0</v>
      </c>
      <c r="F410" s="933">
        <f>F409*0.25</f>
        <v>0</v>
      </c>
    </row>
    <row r="411" spans="1:8">
      <c r="A411" s="951" t="s">
        <v>1380</v>
      </c>
      <c r="B411" s="951"/>
      <c r="C411" s="912"/>
      <c r="D411" s="913"/>
      <c r="E411" s="501">
        <f>E409+E410</f>
        <v>0</v>
      </c>
      <c r="F411" s="934">
        <f>F409+F410</f>
        <v>0</v>
      </c>
    </row>
    <row r="412" spans="1:8" ht="21.75" customHeight="1">
      <c r="A412" s="329"/>
      <c r="B412" s="437"/>
      <c r="C412" s="914"/>
      <c r="D412" s="915"/>
      <c r="E412" s="330"/>
      <c r="F412" s="935"/>
    </row>
    <row r="413" spans="1:8" s="15" customFormat="1" ht="16.5">
      <c r="A413" s="354"/>
      <c r="B413" s="84" t="s">
        <v>1839</v>
      </c>
      <c r="C413" s="786"/>
      <c r="D413" s="798"/>
      <c r="E413" s="946">
        <f>E411+F411</f>
        <v>0</v>
      </c>
      <c r="F413" s="946"/>
    </row>
    <row r="414" spans="1:8" ht="26.25" customHeight="1">
      <c r="A414" s="329"/>
      <c r="B414" s="285"/>
      <c r="C414" s="914"/>
      <c r="D414" s="915"/>
      <c r="E414" s="502"/>
      <c r="F414" s="936"/>
    </row>
  </sheetData>
  <mergeCells count="13">
    <mergeCell ref="E413:F413"/>
    <mergeCell ref="B248:B250"/>
    <mergeCell ref="B308:B310"/>
    <mergeCell ref="B329:B331"/>
    <mergeCell ref="B358:B360"/>
    <mergeCell ref="B384:B386"/>
    <mergeCell ref="B409:C409"/>
    <mergeCell ref="A411:B411"/>
    <mergeCell ref="B20:B22"/>
    <mergeCell ref="B114:B116"/>
    <mergeCell ref="B165:B167"/>
    <mergeCell ref="B219:B221"/>
    <mergeCell ref="B237:B239"/>
  </mergeCells>
  <pageMargins left="0.9055118110236221" right="0.51181102362204722" top="0.35433070866141736" bottom="0.35433070866141736" header="0.31496062992125984" footer="0.31496062992125984"/>
  <pageSetup paperSize="9" scale="88" fitToHeight="0" orientation="portrait" verticalDpi="0" r:id="rId1"/>
  <headerFooter>
    <oddFooter>Stranica &amp;P od &amp;N</oddFooter>
  </headerFooter>
  <rowBreaks count="2" manualBreakCount="2">
    <brk id="223" max="5" man="1"/>
    <brk id="332"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zoomScale="150" zoomScaleNormal="150" workbookViewId="0">
      <selection activeCell="B13" sqref="B13"/>
    </sheetView>
  </sheetViews>
  <sheetFormatPr defaultRowHeight="15"/>
  <cols>
    <col min="1" max="1" width="5.140625" customWidth="1"/>
    <col min="2" max="2" width="81" customWidth="1"/>
    <col min="3" max="3" width="12.140625" customWidth="1"/>
    <col min="4" max="4" width="6.7109375" customWidth="1"/>
    <col min="5" max="5" width="15" customWidth="1"/>
    <col min="6" max="6" width="14.7109375" customWidth="1"/>
  </cols>
  <sheetData>
    <row r="1" spans="1:6" ht="17.25" customHeight="1">
      <c r="A1" s="503"/>
      <c r="B1" s="503"/>
      <c r="C1" s="503"/>
      <c r="D1" s="503"/>
      <c r="E1" s="503"/>
      <c r="F1" s="503"/>
    </row>
    <row r="2" spans="1:6" ht="17.25">
      <c r="A2" s="504" t="s">
        <v>1125</v>
      </c>
      <c r="B2" s="252"/>
      <c r="C2" s="254"/>
      <c r="D2" s="253"/>
      <c r="E2" s="254"/>
    </row>
    <row r="3" spans="1:6" s="15" customFormat="1" ht="17.25" thickBot="1">
      <c r="A3" s="37" t="s">
        <v>337</v>
      </c>
      <c r="B3" s="38" t="s">
        <v>331</v>
      </c>
      <c r="C3" s="40" t="s">
        <v>0</v>
      </c>
      <c r="D3" s="39" t="s">
        <v>1</v>
      </c>
      <c r="E3" s="40" t="s">
        <v>2</v>
      </c>
      <c r="F3" s="41" t="s">
        <v>3</v>
      </c>
    </row>
    <row r="4" spans="1:6" s="15" customFormat="1" ht="17.25" thickTop="1">
      <c r="A4" s="517"/>
      <c r="B4" s="518" t="s">
        <v>921</v>
      </c>
      <c r="C4" s="519"/>
      <c r="D4" s="520"/>
      <c r="E4" s="519"/>
      <c r="F4" s="36"/>
    </row>
    <row r="5" spans="1:6" s="15" customFormat="1" ht="16.5">
      <c r="A5" s="517"/>
      <c r="B5" s="518" t="s">
        <v>1864</v>
      </c>
      <c r="C5" s="519"/>
      <c r="D5" s="520"/>
      <c r="E5" s="519"/>
      <c r="F5" s="36"/>
    </row>
    <row r="6" spans="1:6" s="15" customFormat="1" ht="17.25" thickBot="1"/>
    <row r="7" spans="1:6" ht="15.75" thickBot="1">
      <c r="A7" s="952" t="s">
        <v>1858</v>
      </c>
      <c r="B7" s="953"/>
      <c r="C7" s="953"/>
      <c r="D7" s="953"/>
      <c r="E7" s="953"/>
      <c r="F7" s="954"/>
    </row>
    <row r="8" spans="1:6" ht="409.5" customHeight="1">
      <c r="A8" s="603">
        <v>1</v>
      </c>
      <c r="B8" s="604" t="s">
        <v>1918</v>
      </c>
      <c r="C8" s="605" t="s">
        <v>8</v>
      </c>
      <c r="D8" s="605">
        <v>1</v>
      </c>
      <c r="E8" s="525"/>
      <c r="F8" s="606">
        <f t="shared" ref="F8:F27" si="0">ROUND(E8*D8,2)</f>
        <v>0</v>
      </c>
    </row>
    <row r="9" spans="1:6" ht="90">
      <c r="A9" s="603">
        <v>2</v>
      </c>
      <c r="B9" s="559" t="s">
        <v>1919</v>
      </c>
      <c r="C9" s="605" t="s">
        <v>8</v>
      </c>
      <c r="D9" s="605">
        <v>2</v>
      </c>
      <c r="E9" s="525"/>
      <c r="F9" s="606">
        <f t="shared" si="0"/>
        <v>0</v>
      </c>
    </row>
    <row r="10" spans="1:6" ht="150">
      <c r="A10" s="603">
        <v>3</v>
      </c>
      <c r="B10" s="559" t="s">
        <v>1897</v>
      </c>
      <c r="C10" s="605" t="s">
        <v>8</v>
      </c>
      <c r="D10" s="605">
        <v>1</v>
      </c>
      <c r="E10" s="525"/>
      <c r="F10" s="606">
        <f t="shared" si="0"/>
        <v>0</v>
      </c>
    </row>
    <row r="11" spans="1:6" ht="30">
      <c r="A11" s="603">
        <v>4</v>
      </c>
      <c r="B11" s="559" t="s">
        <v>1807</v>
      </c>
      <c r="C11" s="605" t="s">
        <v>8</v>
      </c>
      <c r="D11" s="605">
        <v>2</v>
      </c>
      <c r="E11" s="525"/>
      <c r="F11" s="606">
        <f t="shared" si="0"/>
        <v>0</v>
      </c>
    </row>
    <row r="12" spans="1:6" ht="45">
      <c r="A12" s="603">
        <v>5</v>
      </c>
      <c r="B12" s="559" t="s">
        <v>1808</v>
      </c>
      <c r="C12" s="605" t="s">
        <v>8</v>
      </c>
      <c r="D12" s="605">
        <v>1</v>
      </c>
      <c r="E12" s="525"/>
      <c r="F12" s="606">
        <f t="shared" si="0"/>
        <v>0</v>
      </c>
    </row>
    <row r="13" spans="1:6" ht="16.5">
      <c r="A13" s="603">
        <v>6</v>
      </c>
      <c r="B13" s="559" t="s">
        <v>1810</v>
      </c>
      <c r="C13" s="605" t="s">
        <v>8</v>
      </c>
      <c r="D13" s="605">
        <v>1</v>
      </c>
      <c r="E13" s="525"/>
      <c r="F13" s="606">
        <f t="shared" si="0"/>
        <v>0</v>
      </c>
    </row>
    <row r="14" spans="1:6" ht="30">
      <c r="A14" s="603">
        <v>7</v>
      </c>
      <c r="B14" s="559" t="s">
        <v>1809</v>
      </c>
      <c r="C14" s="605" t="s">
        <v>8</v>
      </c>
      <c r="D14" s="605">
        <v>1</v>
      </c>
      <c r="E14" s="525"/>
      <c r="F14" s="606">
        <f t="shared" si="0"/>
        <v>0</v>
      </c>
    </row>
    <row r="15" spans="1:6" ht="306">
      <c r="A15" s="603">
        <v>8</v>
      </c>
      <c r="B15" s="607" t="s">
        <v>1898</v>
      </c>
      <c r="C15" s="605" t="s">
        <v>8</v>
      </c>
      <c r="D15" s="605">
        <v>62</v>
      </c>
      <c r="E15" s="525"/>
      <c r="F15" s="606">
        <f t="shared" si="0"/>
        <v>0</v>
      </c>
    </row>
    <row r="16" spans="1:6" ht="318.75">
      <c r="A16" s="603">
        <v>9</v>
      </c>
      <c r="B16" s="607" t="s">
        <v>1899</v>
      </c>
      <c r="C16" s="605" t="s">
        <v>8</v>
      </c>
      <c r="D16" s="605">
        <v>3</v>
      </c>
      <c r="E16" s="525"/>
      <c r="F16" s="606">
        <f t="shared" si="0"/>
        <v>0</v>
      </c>
    </row>
    <row r="17" spans="1:9" ht="45">
      <c r="A17" s="603">
        <v>10</v>
      </c>
      <c r="B17" s="559" t="s">
        <v>1811</v>
      </c>
      <c r="C17" s="605" t="s">
        <v>8</v>
      </c>
      <c r="D17" s="605">
        <v>65</v>
      </c>
      <c r="E17" s="525"/>
      <c r="F17" s="606">
        <f t="shared" si="0"/>
        <v>0</v>
      </c>
    </row>
    <row r="18" spans="1:9" ht="30">
      <c r="A18" s="603">
        <v>11</v>
      </c>
      <c r="B18" s="559" t="s">
        <v>1900</v>
      </c>
      <c r="C18" s="605" t="s">
        <v>8</v>
      </c>
      <c r="D18" s="605">
        <v>65</v>
      </c>
      <c r="E18" s="525"/>
      <c r="F18" s="606">
        <f t="shared" si="0"/>
        <v>0</v>
      </c>
    </row>
    <row r="19" spans="1:9" ht="45">
      <c r="A19" s="603">
        <v>12</v>
      </c>
      <c r="B19" s="559" t="s">
        <v>1812</v>
      </c>
      <c r="C19" s="605" t="s">
        <v>8</v>
      </c>
      <c r="D19" s="605">
        <v>16</v>
      </c>
      <c r="E19" s="525"/>
      <c r="F19" s="606">
        <f t="shared" si="0"/>
        <v>0</v>
      </c>
    </row>
    <row r="20" spans="1:9" ht="30">
      <c r="A20" s="603">
        <v>13</v>
      </c>
      <c r="B20" s="559" t="s">
        <v>1813</v>
      </c>
      <c r="C20" s="605" t="s">
        <v>8</v>
      </c>
      <c r="D20" s="605">
        <v>5</v>
      </c>
      <c r="E20" s="525"/>
      <c r="F20" s="606">
        <f t="shared" si="0"/>
        <v>0</v>
      </c>
    </row>
    <row r="21" spans="1:9" ht="16.5">
      <c r="A21" s="603">
        <v>14</v>
      </c>
      <c r="B21" s="559" t="s">
        <v>1814</v>
      </c>
      <c r="C21" s="605" t="s">
        <v>8</v>
      </c>
      <c r="D21" s="605">
        <v>5</v>
      </c>
      <c r="E21" s="525"/>
      <c r="F21" s="606">
        <f t="shared" si="0"/>
        <v>0</v>
      </c>
    </row>
    <row r="22" spans="1:9" ht="45">
      <c r="A22" s="603">
        <v>15</v>
      </c>
      <c r="B22" s="559" t="s">
        <v>1820</v>
      </c>
      <c r="C22" s="605" t="s">
        <v>8</v>
      </c>
      <c r="D22" s="605">
        <v>14</v>
      </c>
      <c r="E22" s="525"/>
      <c r="F22" s="606">
        <f t="shared" si="0"/>
        <v>0</v>
      </c>
    </row>
    <row r="23" spans="1:9" ht="30">
      <c r="A23" s="603">
        <v>16</v>
      </c>
      <c r="B23" s="559" t="s">
        <v>1815</v>
      </c>
      <c r="C23" s="605" t="s">
        <v>1126</v>
      </c>
      <c r="D23" s="605">
        <v>1</v>
      </c>
      <c r="E23" s="525"/>
      <c r="F23" s="606">
        <f t="shared" si="0"/>
        <v>0</v>
      </c>
    </row>
    <row r="24" spans="1:9" ht="16.5">
      <c r="A24" s="603">
        <v>17</v>
      </c>
      <c r="B24" s="559" t="s">
        <v>1816</v>
      </c>
      <c r="C24" s="605" t="s">
        <v>8</v>
      </c>
      <c r="D24" s="605">
        <v>1</v>
      </c>
      <c r="E24" s="525"/>
      <c r="F24" s="606">
        <f t="shared" si="0"/>
        <v>0</v>
      </c>
    </row>
    <row r="25" spans="1:9" ht="60">
      <c r="A25" s="603">
        <v>18</v>
      </c>
      <c r="B25" s="559" t="s">
        <v>1901</v>
      </c>
      <c r="C25" s="605" t="s">
        <v>413</v>
      </c>
      <c r="D25" s="605">
        <v>30</v>
      </c>
      <c r="E25" s="525"/>
      <c r="F25" s="606">
        <f t="shared" si="0"/>
        <v>0</v>
      </c>
    </row>
    <row r="26" spans="1:9" ht="105">
      <c r="A26" s="603">
        <v>19</v>
      </c>
      <c r="B26" s="559" t="s">
        <v>1902</v>
      </c>
      <c r="C26" s="605" t="s">
        <v>413</v>
      </c>
      <c r="D26" s="605">
        <v>30</v>
      </c>
      <c r="E26" s="525"/>
      <c r="F26" s="606">
        <f t="shared" si="0"/>
        <v>0</v>
      </c>
    </row>
    <row r="27" spans="1:9" ht="120">
      <c r="A27" s="603">
        <v>20</v>
      </c>
      <c r="B27" s="608" t="s">
        <v>1903</v>
      </c>
      <c r="C27" s="609" t="s">
        <v>413</v>
      </c>
      <c r="D27" s="609">
        <v>1600</v>
      </c>
      <c r="E27" s="610"/>
      <c r="F27" s="609">
        <f t="shared" si="0"/>
        <v>0</v>
      </c>
    </row>
    <row r="28" spans="1:9" s="15" customFormat="1" ht="15" customHeight="1">
      <c r="A28" s="61"/>
      <c r="B28" s="943"/>
      <c r="C28" s="49"/>
      <c r="E28" s="200" t="s">
        <v>925</v>
      </c>
      <c r="F28" s="521">
        <f>SUM(F8:F27)</f>
        <v>0</v>
      </c>
      <c r="G28" s="199"/>
      <c r="I28" s="200"/>
    </row>
    <row r="29" spans="1:9" s="17" customFormat="1" ht="17.25" thickBot="1">
      <c r="A29" s="456"/>
      <c r="B29" s="944"/>
      <c r="C29" s="457"/>
      <c r="D29" s="458"/>
      <c r="E29" s="458" t="s">
        <v>1838</v>
      </c>
      <c r="F29" s="460">
        <f>SUM(F28:F28)</f>
        <v>0</v>
      </c>
      <c r="G29" s="201"/>
      <c r="I29" s="198"/>
    </row>
    <row r="30" spans="1:9" ht="16.5" thickTop="1" thickBot="1">
      <c r="A30" s="505"/>
      <c r="B30" s="267"/>
      <c r="C30" s="262"/>
      <c r="D30" s="262"/>
      <c r="E30" s="279"/>
      <c r="F30" s="279"/>
    </row>
    <row r="31" spans="1:9" ht="18" customHeight="1" thickBot="1">
      <c r="A31" s="952" t="s">
        <v>1859</v>
      </c>
      <c r="B31" s="953"/>
      <c r="C31" s="953"/>
      <c r="D31" s="953"/>
      <c r="E31" s="953"/>
      <c r="F31" s="954"/>
    </row>
    <row r="32" spans="1:9" ht="90">
      <c r="A32" s="603">
        <v>1</v>
      </c>
      <c r="B32" s="559" t="s">
        <v>1127</v>
      </c>
      <c r="C32" s="605" t="s">
        <v>8</v>
      </c>
      <c r="D32" s="605">
        <v>1</v>
      </c>
      <c r="E32" s="525"/>
      <c r="F32" s="606">
        <f t="shared" ref="F32:F47" si="1">E32*D32</f>
        <v>0</v>
      </c>
    </row>
    <row r="33" spans="1:9" ht="16.5">
      <c r="A33" s="603">
        <v>2</v>
      </c>
      <c r="B33" s="559" t="s">
        <v>1128</v>
      </c>
      <c r="C33" s="605" t="s">
        <v>8</v>
      </c>
      <c r="D33" s="605">
        <v>65</v>
      </c>
      <c r="E33" s="525"/>
      <c r="F33" s="606">
        <f t="shared" si="1"/>
        <v>0</v>
      </c>
    </row>
    <row r="34" spans="1:9" ht="16.5">
      <c r="A34" s="603">
        <v>3</v>
      </c>
      <c r="B34" s="559" t="s">
        <v>1129</v>
      </c>
      <c r="C34" s="605" t="s">
        <v>8</v>
      </c>
      <c r="D34" s="605">
        <v>65</v>
      </c>
      <c r="E34" s="525"/>
      <c r="F34" s="606">
        <f t="shared" si="1"/>
        <v>0</v>
      </c>
    </row>
    <row r="35" spans="1:9" ht="16.5">
      <c r="A35" s="603">
        <v>4</v>
      </c>
      <c r="B35" s="559" t="s">
        <v>1130</v>
      </c>
      <c r="C35" s="605" t="s">
        <v>8</v>
      </c>
      <c r="D35" s="605">
        <v>16</v>
      </c>
      <c r="E35" s="525"/>
      <c r="F35" s="606">
        <f t="shared" si="1"/>
        <v>0</v>
      </c>
    </row>
    <row r="36" spans="1:9" ht="16.5">
      <c r="A36" s="603">
        <v>5</v>
      </c>
      <c r="B36" s="559" t="s">
        <v>1131</v>
      </c>
      <c r="C36" s="605" t="s">
        <v>8</v>
      </c>
      <c r="D36" s="605">
        <v>14</v>
      </c>
      <c r="E36" s="525"/>
      <c r="F36" s="606">
        <f t="shared" si="1"/>
        <v>0</v>
      </c>
    </row>
    <row r="37" spans="1:9" ht="16.5">
      <c r="A37" s="603">
        <v>6</v>
      </c>
      <c r="B37" s="559" t="s">
        <v>1132</v>
      </c>
      <c r="C37" s="605" t="s">
        <v>8</v>
      </c>
      <c r="D37" s="605">
        <v>5</v>
      </c>
      <c r="E37" s="525"/>
      <c r="F37" s="606">
        <f t="shared" si="1"/>
        <v>0</v>
      </c>
    </row>
    <row r="38" spans="1:9" ht="16.5">
      <c r="A38" s="603">
        <v>7</v>
      </c>
      <c r="B38" s="559" t="s">
        <v>1133</v>
      </c>
      <c r="C38" s="605" t="s">
        <v>8</v>
      </c>
      <c r="D38" s="605">
        <v>1</v>
      </c>
      <c r="E38" s="525"/>
      <c r="F38" s="606">
        <f t="shared" si="1"/>
        <v>0</v>
      </c>
    </row>
    <row r="39" spans="1:9" ht="30">
      <c r="A39" s="603">
        <v>8</v>
      </c>
      <c r="B39" s="559" t="s">
        <v>1134</v>
      </c>
      <c r="C39" s="605" t="s">
        <v>8</v>
      </c>
      <c r="D39" s="605">
        <v>100</v>
      </c>
      <c r="E39" s="525"/>
      <c r="F39" s="606">
        <f t="shared" si="1"/>
        <v>0</v>
      </c>
    </row>
    <row r="40" spans="1:9" ht="30">
      <c r="A40" s="603">
        <v>9</v>
      </c>
      <c r="B40" s="559" t="s">
        <v>1135</v>
      </c>
      <c r="C40" s="605" t="s">
        <v>8</v>
      </c>
      <c r="D40" s="605">
        <v>100</v>
      </c>
      <c r="E40" s="525"/>
      <c r="F40" s="606">
        <f t="shared" si="1"/>
        <v>0</v>
      </c>
    </row>
    <row r="41" spans="1:9" ht="45">
      <c r="A41" s="603">
        <v>10</v>
      </c>
      <c r="B41" s="559" t="s">
        <v>1136</v>
      </c>
      <c r="C41" s="605" t="s">
        <v>8</v>
      </c>
      <c r="D41" s="605">
        <v>8</v>
      </c>
      <c r="E41" s="525"/>
      <c r="F41" s="606">
        <f t="shared" si="1"/>
        <v>0</v>
      </c>
    </row>
    <row r="42" spans="1:9" ht="45">
      <c r="A42" s="603">
        <v>11</v>
      </c>
      <c r="B42" s="559" t="s">
        <v>1137</v>
      </c>
      <c r="C42" s="605" t="s">
        <v>8</v>
      </c>
      <c r="D42" s="605">
        <v>100</v>
      </c>
      <c r="E42" s="525"/>
      <c r="F42" s="606">
        <f t="shared" si="1"/>
        <v>0</v>
      </c>
    </row>
    <row r="43" spans="1:9" ht="16.5">
      <c r="A43" s="603">
        <v>12</v>
      </c>
      <c r="B43" s="559" t="s">
        <v>1138</v>
      </c>
      <c r="C43" s="605" t="s">
        <v>8</v>
      </c>
      <c r="D43" s="605">
        <v>10</v>
      </c>
      <c r="E43" s="525"/>
      <c r="F43" s="606">
        <f t="shared" si="1"/>
        <v>0</v>
      </c>
    </row>
    <row r="44" spans="1:9" ht="16.5">
      <c r="A44" s="603">
        <v>13</v>
      </c>
      <c r="B44" s="559" t="s">
        <v>1139</v>
      </c>
      <c r="C44" s="605" t="s">
        <v>880</v>
      </c>
      <c r="D44" s="605">
        <v>1</v>
      </c>
      <c r="E44" s="525"/>
      <c r="F44" s="606">
        <f t="shared" si="1"/>
        <v>0</v>
      </c>
    </row>
    <row r="45" spans="1:9" ht="16.5">
      <c r="A45" s="603">
        <v>14</v>
      </c>
      <c r="B45" s="559" t="s">
        <v>1140</v>
      </c>
      <c r="C45" s="605" t="s">
        <v>880</v>
      </c>
      <c r="D45" s="605">
        <v>1</v>
      </c>
      <c r="E45" s="525"/>
      <c r="F45" s="606">
        <f t="shared" si="1"/>
        <v>0</v>
      </c>
    </row>
    <row r="46" spans="1:9" ht="30">
      <c r="A46" s="603">
        <v>15</v>
      </c>
      <c r="B46" s="559" t="s">
        <v>1141</v>
      </c>
      <c r="C46" s="605" t="s">
        <v>413</v>
      </c>
      <c r="D46" s="605">
        <v>30</v>
      </c>
      <c r="E46" s="525"/>
      <c r="F46" s="606">
        <f t="shared" si="1"/>
        <v>0</v>
      </c>
    </row>
    <row r="47" spans="1:9" ht="30">
      <c r="A47" s="611">
        <v>16</v>
      </c>
      <c r="B47" s="608" t="s">
        <v>1142</v>
      </c>
      <c r="C47" s="609" t="s">
        <v>413</v>
      </c>
      <c r="D47" s="609">
        <v>1600</v>
      </c>
      <c r="E47" s="610"/>
      <c r="F47" s="612">
        <f t="shared" si="1"/>
        <v>0</v>
      </c>
    </row>
    <row r="48" spans="1:9" s="15" customFormat="1" ht="15" customHeight="1">
      <c r="A48" s="61"/>
      <c r="B48" s="943"/>
      <c r="C48" s="49"/>
      <c r="E48" s="200" t="s">
        <v>925</v>
      </c>
      <c r="F48" s="521">
        <f>SUM(F32:F47)</f>
        <v>0</v>
      </c>
      <c r="G48" s="199"/>
      <c r="I48" s="200"/>
    </row>
    <row r="49" spans="1:9" s="17" customFormat="1" ht="17.25" thickBot="1">
      <c r="A49" s="456"/>
      <c r="B49" s="944"/>
      <c r="C49" s="457"/>
      <c r="D49" s="458"/>
      <c r="E49" s="458" t="s">
        <v>1838</v>
      </c>
      <c r="F49" s="460">
        <f>SUM(F48:F48)</f>
        <v>0</v>
      </c>
      <c r="G49" s="201"/>
      <c r="I49" s="198"/>
    </row>
    <row r="50" spans="1:9" ht="15.75" thickTop="1"/>
    <row r="52" spans="1:9" ht="16.5">
      <c r="A52" s="276"/>
      <c r="B52" s="255" t="s">
        <v>1123</v>
      </c>
      <c r="C52" s="255"/>
      <c r="D52" s="266"/>
      <c r="E52" s="64" t="s">
        <v>924</v>
      </c>
      <c r="F52" s="475" t="s">
        <v>925</v>
      </c>
    </row>
    <row r="53" spans="1:9">
      <c r="A53" s="276"/>
      <c r="B53" s="259"/>
      <c r="C53" s="271"/>
      <c r="D53" s="272"/>
    </row>
    <row r="54" spans="1:9" ht="16.5">
      <c r="A54" s="276"/>
      <c r="B54" s="260" t="s">
        <v>1920</v>
      </c>
      <c r="C54" s="255"/>
      <c r="D54" s="266"/>
      <c r="E54" s="516"/>
      <c r="F54" s="495">
        <f>F28</f>
        <v>0</v>
      </c>
    </row>
    <row r="55" spans="1:9" ht="16.5">
      <c r="A55" s="276"/>
      <c r="B55" s="260" t="s">
        <v>1859</v>
      </c>
      <c r="C55" s="255"/>
      <c r="D55" s="266"/>
      <c r="E55" s="516"/>
      <c r="F55" s="495">
        <f>F48</f>
        <v>0</v>
      </c>
    </row>
    <row r="56" spans="1:9" ht="4.5" customHeight="1">
      <c r="A56" s="276"/>
      <c r="B56" s="260"/>
      <c r="C56" s="271"/>
      <c r="D56" s="272"/>
      <c r="E56" s="516"/>
      <c r="F56" s="270"/>
    </row>
    <row r="57" spans="1:9" s="15" customFormat="1" ht="16.5">
      <c r="A57" s="354"/>
      <c r="B57" s="414" t="s">
        <v>1627</v>
      </c>
      <c r="C57" s="415"/>
      <c r="D57" s="351"/>
      <c r="E57" s="487">
        <f>SUM(E54:E55)</f>
        <v>0</v>
      </c>
      <c r="F57" s="478">
        <f>SUM(F54:F55)</f>
        <v>0</v>
      </c>
    </row>
    <row r="58" spans="1:9" s="15" customFormat="1" ht="16.5">
      <c r="A58" s="402"/>
      <c r="B58" s="416"/>
      <c r="C58" s="417"/>
      <c r="D58" s="418"/>
      <c r="E58" s="401"/>
      <c r="F58" s="476"/>
    </row>
    <row r="59" spans="1:9" s="15" customFormat="1" ht="16.5">
      <c r="A59" s="402"/>
      <c r="B59" s="414" t="s">
        <v>1628</v>
      </c>
      <c r="C59" s="417"/>
      <c r="D59" s="418"/>
      <c r="E59" s="363">
        <f>E57*0.25</f>
        <v>0</v>
      </c>
      <c r="F59" s="486">
        <f>F57*0.25</f>
        <v>0</v>
      </c>
    </row>
    <row r="60" spans="1:9" s="15" customFormat="1" ht="16.5">
      <c r="A60" s="354"/>
      <c r="B60" s="419"/>
      <c r="C60" s="415"/>
      <c r="D60" s="351"/>
      <c r="E60" s="368"/>
      <c r="F60" s="476"/>
    </row>
    <row r="61" spans="1:9" s="15" customFormat="1" ht="16.5">
      <c r="A61" s="359"/>
      <c r="B61" s="414" t="s">
        <v>1629</v>
      </c>
      <c r="C61" s="373"/>
      <c r="D61" s="348"/>
      <c r="E61" s="487">
        <f>SUM(E57:E59)</f>
        <v>0</v>
      </c>
      <c r="F61" s="489">
        <f>SUM(F57:F59)</f>
        <v>0</v>
      </c>
    </row>
    <row r="62" spans="1:9" s="15" customFormat="1" ht="16.5">
      <c r="A62" s="354"/>
      <c r="B62" s="419"/>
      <c r="C62" s="415"/>
      <c r="D62" s="351"/>
      <c r="E62" s="372"/>
      <c r="F62" s="374"/>
    </row>
    <row r="63" spans="1:9" s="15" customFormat="1" ht="16.5">
      <c r="A63" s="354"/>
      <c r="B63" s="419"/>
      <c r="C63" s="415"/>
      <c r="D63" s="351"/>
      <c r="E63" s="372"/>
      <c r="F63" s="374"/>
    </row>
    <row r="64" spans="1:9" s="15" customFormat="1" ht="16.5">
      <c r="A64" s="354"/>
      <c r="B64" s="84" t="s">
        <v>1839</v>
      </c>
      <c r="C64" s="415"/>
      <c r="D64" s="351"/>
      <c r="E64" s="946">
        <f>E61+F61</f>
        <v>0</v>
      </c>
      <c r="F64" s="946"/>
    </row>
  </sheetData>
  <mergeCells count="5">
    <mergeCell ref="E64:F64"/>
    <mergeCell ref="A7:F7"/>
    <mergeCell ref="A31:F31"/>
    <mergeCell ref="B28:B29"/>
    <mergeCell ref="B48:B49"/>
  </mergeCells>
  <pageMargins left="0.9055118110236221" right="0.51181102362204722" top="0.35433070866141736" bottom="0.35433070866141736" header="0.31496062992125984" footer="0.31496062992125984"/>
  <pageSetup paperSize="9" scale="54" orientation="portrait" r:id="rId1"/>
  <headerFooter>
    <oddFooter>Stranica &amp;P od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zoomScale="120" zoomScaleNormal="70" zoomScaleSheetLayoutView="120" workbookViewId="0">
      <selection activeCell="E44" sqref="E44"/>
    </sheetView>
  </sheetViews>
  <sheetFormatPr defaultColWidth="8.5703125" defaultRowHeight="16.5"/>
  <cols>
    <col min="1" max="1" width="6.140625" style="26" customWidth="1"/>
    <col min="2" max="2" width="51.5703125" style="15" customWidth="1"/>
    <col min="3" max="3" width="8" style="29" customWidth="1"/>
    <col min="4" max="4" width="9.42578125" style="15" bestFit="1" customWidth="1"/>
    <col min="5" max="5" width="12.28515625" style="15" bestFit="1" customWidth="1"/>
    <col min="6" max="6" width="11.140625" style="22" customWidth="1"/>
    <col min="7" max="7" width="29.85546875" style="15" customWidth="1"/>
    <col min="8" max="8" width="11.5703125" style="15" bestFit="1" customWidth="1"/>
    <col min="9" max="16384" width="8.5703125" style="15"/>
  </cols>
  <sheetData>
    <row r="1" spans="1:6" customFormat="1" ht="17.25" customHeight="1">
      <c r="A1" s="503"/>
      <c r="B1" s="503"/>
      <c r="C1" s="503"/>
      <c r="D1" s="503"/>
      <c r="E1" s="503"/>
      <c r="F1" s="503"/>
    </row>
    <row r="2" spans="1:6" customFormat="1" ht="17.25">
      <c r="A2" s="504" t="s">
        <v>1860</v>
      </c>
      <c r="B2" s="252"/>
      <c r="C2" s="254"/>
      <c r="D2" s="253"/>
      <c r="E2" s="254"/>
    </row>
    <row r="3" spans="1:6" ht="17.25" thickBot="1">
      <c r="A3" s="37" t="s">
        <v>337</v>
      </c>
      <c r="B3" s="38" t="s">
        <v>331</v>
      </c>
      <c r="C3" s="40" t="s">
        <v>0</v>
      </c>
      <c r="D3" s="39" t="s">
        <v>1</v>
      </c>
      <c r="E3" s="40" t="s">
        <v>2</v>
      </c>
      <c r="F3" s="41" t="s">
        <v>3</v>
      </c>
    </row>
    <row r="4" spans="1:6" ht="17.25" thickTop="1">
      <c r="A4" s="193"/>
      <c r="B4" s="42"/>
      <c r="C4" s="35"/>
      <c r="D4" s="34"/>
      <c r="E4" s="35"/>
      <c r="F4" s="36"/>
    </row>
    <row r="5" spans="1:6">
      <c r="A5" s="193"/>
      <c r="B5" s="42" t="s">
        <v>921</v>
      </c>
      <c r="C5" s="35"/>
      <c r="D5" s="34"/>
      <c r="E5" s="35"/>
      <c r="F5" s="36"/>
    </row>
    <row r="6" spans="1:6">
      <c r="A6" s="193"/>
      <c r="B6" s="42" t="s">
        <v>922</v>
      </c>
      <c r="C6" s="35"/>
      <c r="D6" s="34"/>
      <c r="E6" s="35"/>
      <c r="F6" s="36"/>
    </row>
    <row r="7" spans="1:6">
      <c r="A7" s="193"/>
      <c r="B7" s="211" t="s">
        <v>923</v>
      </c>
      <c r="C7" s="35"/>
      <c r="D7" s="34"/>
      <c r="E7" s="35"/>
      <c r="F7" s="36"/>
    </row>
    <row r="8" spans="1:6">
      <c r="A8" s="193"/>
      <c r="B8" s="211"/>
      <c r="C8" s="35"/>
      <c r="D8" s="34"/>
      <c r="E8" s="35"/>
      <c r="F8" s="36"/>
    </row>
    <row r="9" spans="1:6" ht="41.25" customHeight="1">
      <c r="A9" s="61"/>
      <c r="B9" s="166" t="s">
        <v>884</v>
      </c>
      <c r="C9" s="35"/>
      <c r="D9" s="34"/>
      <c r="E9" s="35"/>
      <c r="F9" s="36"/>
    </row>
    <row r="10" spans="1:6" ht="20.25" customHeight="1">
      <c r="A10" s="61"/>
      <c r="B10" s="430"/>
      <c r="C10" s="35"/>
      <c r="D10" s="34"/>
      <c r="E10" s="35"/>
      <c r="F10" s="36"/>
    </row>
    <row r="11" spans="1:6">
      <c r="A11" s="30"/>
      <c r="B11" s="31"/>
      <c r="C11" s="44"/>
      <c r="D11" s="31"/>
      <c r="E11" s="31"/>
      <c r="F11" s="32"/>
    </row>
    <row r="12" spans="1:6" ht="17.25" thickBot="1">
      <c r="A12" s="212" t="s">
        <v>4</v>
      </c>
      <c r="B12" s="213" t="s">
        <v>882</v>
      </c>
      <c r="C12" s="214"/>
      <c r="D12" s="215"/>
      <c r="E12" s="214"/>
      <c r="F12" s="216"/>
    </row>
    <row r="13" spans="1:6" ht="18.75" customHeight="1" thickTop="1">
      <c r="A13" s="167"/>
      <c r="B13" s="211"/>
      <c r="C13" s="217"/>
      <c r="D13" s="218"/>
      <c r="E13" s="217"/>
      <c r="F13" s="219"/>
    </row>
    <row r="14" spans="1:6" ht="16.5" customHeight="1">
      <c r="A14" s="167" t="s">
        <v>10</v>
      </c>
      <c r="B14" s="220" t="s">
        <v>869</v>
      </c>
      <c r="C14" s="217"/>
      <c r="D14" s="221"/>
      <c r="E14" s="222"/>
      <c r="F14" s="223"/>
    </row>
    <row r="15" spans="1:6" ht="107.25" customHeight="1">
      <c r="A15" s="188"/>
      <c r="B15" s="183" t="s">
        <v>1749</v>
      </c>
      <c r="C15" s="174"/>
      <c r="D15" s="175"/>
      <c r="E15" s="175"/>
      <c r="F15" s="175"/>
    </row>
    <row r="16" spans="1:6" ht="36" customHeight="1">
      <c r="A16" s="188"/>
      <c r="B16" s="183" t="s">
        <v>419</v>
      </c>
      <c r="C16" s="169"/>
      <c r="D16" s="177"/>
      <c r="E16" s="170"/>
      <c r="F16" s="171"/>
    </row>
    <row r="17" spans="1:6" ht="37.5" customHeight="1">
      <c r="A17" s="188"/>
      <c r="B17" s="431" t="s">
        <v>1750</v>
      </c>
      <c r="C17" s="169" t="s">
        <v>315</v>
      </c>
      <c r="D17" s="177">
        <v>16</v>
      </c>
      <c r="E17" s="105"/>
      <c r="F17" s="171"/>
    </row>
    <row r="18" spans="1:6" ht="16.5" customHeight="1">
      <c r="A18" s="188"/>
      <c r="B18" s="183"/>
      <c r="C18" s="169"/>
      <c r="D18" s="177"/>
      <c r="E18" s="170"/>
      <c r="F18" s="171"/>
    </row>
    <row r="19" spans="1:6" ht="16.5" customHeight="1">
      <c r="A19" s="167" t="s">
        <v>11</v>
      </c>
      <c r="B19" s="220" t="s">
        <v>872</v>
      </c>
      <c r="C19" s="217"/>
      <c r="D19" s="221"/>
      <c r="E19" s="222"/>
      <c r="F19" s="223"/>
    </row>
    <row r="20" spans="1:6" ht="85.5" customHeight="1">
      <c r="A20" s="188"/>
      <c r="B20" s="183" t="s">
        <v>870</v>
      </c>
      <c r="C20" s="174"/>
      <c r="D20" s="175"/>
      <c r="E20" s="175"/>
      <c r="F20" s="175"/>
    </row>
    <row r="21" spans="1:6" ht="21" customHeight="1">
      <c r="A21" s="188"/>
      <c r="B21" s="183" t="s">
        <v>871</v>
      </c>
      <c r="C21" s="169" t="s">
        <v>8</v>
      </c>
      <c r="D21" s="177">
        <v>2</v>
      </c>
      <c r="E21" s="105"/>
      <c r="F21" s="171">
        <f>+D21*E21</f>
        <v>0</v>
      </c>
    </row>
    <row r="22" spans="1:6" ht="17.25" customHeight="1">
      <c r="A22" s="188"/>
      <c r="B22" s="183"/>
      <c r="C22" s="169"/>
      <c r="D22" s="177"/>
      <c r="E22" s="105"/>
      <c r="F22" s="171"/>
    </row>
    <row r="23" spans="1:6" ht="16.5" customHeight="1">
      <c r="A23" s="167" t="s">
        <v>12</v>
      </c>
      <c r="B23" s="220" t="s">
        <v>873</v>
      </c>
      <c r="C23" s="217"/>
      <c r="D23" s="221"/>
      <c r="E23" s="105"/>
      <c r="F23" s="223"/>
    </row>
    <row r="24" spans="1:6" ht="68.25" customHeight="1">
      <c r="A24" s="188"/>
      <c r="B24" s="183" t="s">
        <v>886</v>
      </c>
      <c r="C24" s="174"/>
      <c r="D24" s="175"/>
      <c r="E24" s="105"/>
      <c r="F24" s="175"/>
    </row>
    <row r="25" spans="1:6" ht="21" customHeight="1">
      <c r="A25" s="188"/>
      <c r="B25" s="183" t="s">
        <v>874</v>
      </c>
      <c r="C25" s="169"/>
      <c r="D25" s="177"/>
      <c r="E25" s="105"/>
      <c r="F25" s="171"/>
    </row>
    <row r="26" spans="1:6" ht="21" customHeight="1">
      <c r="A26" s="188"/>
      <c r="B26" s="183" t="s">
        <v>876</v>
      </c>
      <c r="C26" s="169" t="s">
        <v>8</v>
      </c>
      <c r="D26" s="177">
        <v>1</v>
      </c>
      <c r="E26" s="105"/>
      <c r="F26" s="171">
        <f>+D26*E26</f>
        <v>0</v>
      </c>
    </row>
    <row r="27" spans="1:6" ht="21" customHeight="1">
      <c r="A27" s="188"/>
      <c r="B27" s="183" t="s">
        <v>875</v>
      </c>
      <c r="C27" s="169" t="s">
        <v>8</v>
      </c>
      <c r="D27" s="177">
        <v>1</v>
      </c>
      <c r="E27" s="105"/>
      <c r="F27" s="171">
        <f>+D27*E27</f>
        <v>0</v>
      </c>
    </row>
    <row r="28" spans="1:6" ht="21" customHeight="1">
      <c r="A28" s="188"/>
      <c r="B28" s="183" t="s">
        <v>885</v>
      </c>
      <c r="C28" s="169" t="s">
        <v>8</v>
      </c>
      <c r="D28" s="177">
        <v>1</v>
      </c>
      <c r="E28" s="105"/>
      <c r="F28" s="171">
        <f>+D28*E28</f>
        <v>0</v>
      </c>
    </row>
    <row r="29" spans="1:6" ht="17.25" customHeight="1">
      <c r="A29" s="188"/>
      <c r="B29" s="183"/>
      <c r="C29" s="169"/>
      <c r="D29" s="177"/>
      <c r="E29" s="105"/>
      <c r="F29" s="171"/>
    </row>
    <row r="30" spans="1:6" ht="16.5" customHeight="1">
      <c r="A30" s="167" t="s">
        <v>13</v>
      </c>
      <c r="B30" s="220" t="s">
        <v>877</v>
      </c>
      <c r="C30" s="217"/>
      <c r="D30" s="221"/>
      <c r="E30" s="105"/>
      <c r="F30" s="223"/>
    </row>
    <row r="31" spans="1:6" ht="85.5" customHeight="1">
      <c r="A31" s="188"/>
      <c r="B31" s="183" t="s">
        <v>887</v>
      </c>
      <c r="C31" s="174"/>
      <c r="D31" s="175"/>
      <c r="E31" s="105"/>
      <c r="F31" s="175"/>
    </row>
    <row r="32" spans="1:6" ht="21" customHeight="1">
      <c r="A32" s="188"/>
      <c r="B32" s="183" t="s">
        <v>878</v>
      </c>
      <c r="C32" s="169" t="s">
        <v>880</v>
      </c>
      <c r="D32" s="177">
        <v>1</v>
      </c>
      <c r="E32" s="105"/>
      <c r="F32" s="171">
        <f>+D32*E32</f>
        <v>0</v>
      </c>
    </row>
    <row r="33" spans="1:9" ht="21" customHeight="1">
      <c r="A33" s="188"/>
      <c r="B33" s="183" t="s">
        <v>879</v>
      </c>
      <c r="C33" s="169" t="s">
        <v>880</v>
      </c>
      <c r="D33" s="177">
        <v>1</v>
      </c>
      <c r="E33" s="105"/>
      <c r="F33" s="171">
        <f>+D33*E33</f>
        <v>0</v>
      </c>
    </row>
    <row r="34" spans="1:9" ht="17.25" customHeight="1">
      <c r="A34" s="188"/>
      <c r="B34" s="183" t="s">
        <v>881</v>
      </c>
      <c r="C34" s="169" t="s">
        <v>500</v>
      </c>
      <c r="D34" s="177">
        <v>1</v>
      </c>
      <c r="E34" s="105"/>
      <c r="F34" s="171">
        <f>+D34*E34</f>
        <v>0</v>
      </c>
    </row>
    <row r="35" spans="1:9" ht="15" customHeight="1">
      <c r="A35" s="167"/>
      <c r="B35" s="178"/>
      <c r="C35" s="181"/>
      <c r="D35" s="177"/>
      <c r="E35" s="177"/>
      <c r="F35" s="171" t="str">
        <f>IF(E35&lt;&gt;0,IF(D35&lt;&gt;"",D35*E35,E35),"")</f>
        <v/>
      </c>
    </row>
    <row r="36" spans="1:9" ht="15" customHeight="1">
      <c r="A36" s="462"/>
      <c r="B36" s="942" t="s">
        <v>883</v>
      </c>
      <c r="C36" s="463"/>
      <c r="D36" s="464"/>
      <c r="E36" s="465" t="s">
        <v>924</v>
      </c>
      <c r="F36" s="490">
        <v>0</v>
      </c>
    </row>
    <row r="37" spans="1:9" ht="15" customHeight="1">
      <c r="A37" s="61"/>
      <c r="B37" s="943"/>
      <c r="C37" s="49"/>
      <c r="E37" s="200" t="s">
        <v>925</v>
      </c>
      <c r="F37" s="182">
        <f>SUM(F13:F35)</f>
        <v>0</v>
      </c>
      <c r="G37" s="199"/>
      <c r="I37" s="200"/>
    </row>
    <row r="38" spans="1:9" s="17" customFormat="1" ht="17.25" thickBot="1">
      <c r="A38" s="456"/>
      <c r="B38" s="944"/>
      <c r="C38" s="457"/>
      <c r="D38" s="458"/>
      <c r="E38" s="458" t="s">
        <v>1838</v>
      </c>
      <c r="F38" s="460">
        <f>SUM(F36:F37)</f>
        <v>0</v>
      </c>
      <c r="G38" s="201"/>
      <c r="I38" s="198"/>
    </row>
    <row r="39" spans="1:9" ht="17.25" thickTop="1">
      <c r="A39" s="188"/>
      <c r="B39" s="224"/>
      <c r="C39" s="225"/>
      <c r="D39" s="226"/>
      <c r="E39" s="226"/>
      <c r="F39" s="227"/>
    </row>
    <row r="40" spans="1:9">
      <c r="A40" s="188"/>
      <c r="B40" s="224"/>
      <c r="C40" s="225"/>
      <c r="D40" s="226"/>
      <c r="E40" s="226"/>
      <c r="F40" s="228"/>
    </row>
    <row r="41" spans="1:9">
      <c r="A41" s="506"/>
      <c r="B41" s="507" t="s">
        <v>22</v>
      </c>
      <c r="C41" s="508"/>
      <c r="D41" s="509"/>
      <c r="E41" s="509"/>
      <c r="F41" s="229"/>
    </row>
    <row r="42" spans="1:9">
      <c r="A42" s="506"/>
      <c r="B42" s="507"/>
      <c r="C42" s="508"/>
      <c r="D42" s="509"/>
      <c r="E42" s="145" t="s">
        <v>924</v>
      </c>
      <c r="F42" s="475" t="s">
        <v>925</v>
      </c>
    </row>
    <row r="43" spans="1:9" ht="16.5" customHeight="1">
      <c r="A43" s="510" t="s">
        <v>4</v>
      </c>
      <c r="B43" s="511" t="s">
        <v>1861</v>
      </c>
      <c r="C43" s="512"/>
      <c r="D43" s="513"/>
      <c r="E43" s="513">
        <f>F36</f>
        <v>0</v>
      </c>
      <c r="F43" s="234">
        <f>F37</f>
        <v>0</v>
      </c>
    </row>
    <row r="44" spans="1:9">
      <c r="A44" s="506"/>
      <c r="B44" s="507"/>
      <c r="C44" s="508"/>
      <c r="D44" s="509"/>
      <c r="E44" s="509"/>
      <c r="F44" s="229"/>
    </row>
    <row r="45" spans="1:9">
      <c r="A45" s="506"/>
      <c r="B45" s="507" t="s">
        <v>23</v>
      </c>
      <c r="C45" s="508"/>
      <c r="D45" s="509"/>
      <c r="E45" s="514">
        <f>SUM(E43:E43)</f>
        <v>0</v>
      </c>
      <c r="F45" s="229">
        <f>SUM(F43:F43)</f>
        <v>0</v>
      </c>
    </row>
    <row r="46" spans="1:9">
      <c r="A46" s="506"/>
      <c r="B46" s="507" t="s">
        <v>411</v>
      </c>
      <c r="C46" s="508"/>
      <c r="D46" s="509"/>
      <c r="E46" s="514">
        <f>E45*0.25</f>
        <v>0</v>
      </c>
      <c r="F46" s="229">
        <f>F45*0.25</f>
        <v>0</v>
      </c>
    </row>
    <row r="47" spans="1:9">
      <c r="A47" s="506"/>
      <c r="B47" s="507"/>
      <c r="C47" s="508"/>
      <c r="D47" s="509"/>
      <c r="E47" s="509"/>
      <c r="F47" s="229"/>
    </row>
    <row r="48" spans="1:9">
      <c r="A48" s="506"/>
      <c r="B48" s="507" t="s">
        <v>410</v>
      </c>
      <c r="C48" s="508"/>
      <c r="D48" s="509"/>
      <c r="E48" s="514">
        <f>E45+E46</f>
        <v>0</v>
      </c>
      <c r="F48" s="229">
        <f>F45+F46</f>
        <v>0</v>
      </c>
    </row>
    <row r="49" spans="1:6">
      <c r="A49" s="354"/>
      <c r="B49" s="419"/>
      <c r="C49" s="415"/>
      <c r="D49" s="351"/>
      <c r="E49" s="372"/>
      <c r="F49" s="374"/>
    </row>
    <row r="50" spans="1:6">
      <c r="A50" s="354"/>
      <c r="B50" s="419"/>
      <c r="C50" s="415"/>
      <c r="D50" s="351"/>
      <c r="E50" s="372"/>
      <c r="F50" s="374"/>
    </row>
    <row r="51" spans="1:6">
      <c r="A51" s="354"/>
      <c r="B51" s="84" t="s">
        <v>1839</v>
      </c>
      <c r="C51" s="415"/>
      <c r="D51" s="351"/>
      <c r="E51" s="946">
        <f>E48+F48</f>
        <v>0</v>
      </c>
      <c r="F51" s="946"/>
    </row>
  </sheetData>
  <mergeCells count="2">
    <mergeCell ref="B36:B38"/>
    <mergeCell ref="E51:F51"/>
  </mergeCells>
  <pageMargins left="0.9055118110236221" right="0.51181102362204722" top="0.35433070866141736" bottom="0.35433070866141736" header="0.31496062992125984" footer="0.31496062992125984"/>
  <pageSetup paperSize="9" scale="88" fitToHeight="0" orientation="portrait" r:id="rId1"/>
  <headerFooter>
    <oddFooter>Stranica &amp;P od &amp;N</oddFooter>
  </headerFooter>
  <rowBreaks count="1" manualBreakCount="1">
    <brk id="29"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view="pageBreakPreview" zoomScaleNormal="70" zoomScaleSheetLayoutView="100" workbookViewId="0">
      <selection activeCell="F17" sqref="F17"/>
    </sheetView>
  </sheetViews>
  <sheetFormatPr defaultColWidth="8.5703125" defaultRowHeight="16.5"/>
  <cols>
    <col min="1" max="1" width="6.140625" style="26" customWidth="1"/>
    <col min="2" max="2" width="51.5703125" style="15" customWidth="1"/>
    <col min="3" max="3" width="8" style="29" customWidth="1"/>
    <col min="4" max="4" width="9.42578125" style="15" bestFit="1" customWidth="1"/>
    <col min="5" max="5" width="12.28515625" style="15" bestFit="1" customWidth="1"/>
    <col min="6" max="6" width="11.140625" style="22" customWidth="1"/>
    <col min="7" max="7" width="29.85546875" style="15" customWidth="1"/>
    <col min="8" max="8" width="11.5703125" style="15" bestFit="1" customWidth="1"/>
    <col min="9" max="16384" width="8.5703125" style="15"/>
  </cols>
  <sheetData>
    <row r="1" spans="1:6" customFormat="1" ht="17.25">
      <c r="A1" s="504" t="s">
        <v>1862</v>
      </c>
      <c r="B1" s="252"/>
      <c r="C1" s="254"/>
      <c r="D1" s="253"/>
      <c r="E1" s="254"/>
    </row>
    <row r="2" spans="1:6" ht="17.25" thickBot="1">
      <c r="A2" s="37" t="s">
        <v>337</v>
      </c>
      <c r="B2" s="38" t="s">
        <v>331</v>
      </c>
      <c r="C2" s="40" t="s">
        <v>0</v>
      </c>
      <c r="D2" s="39" t="s">
        <v>1</v>
      </c>
      <c r="E2" s="40" t="s">
        <v>2</v>
      </c>
      <c r="F2" s="41" t="s">
        <v>3</v>
      </c>
    </row>
    <row r="3" spans="1:6" ht="17.25" thickTop="1">
      <c r="A3" s="193"/>
      <c r="B3" s="42"/>
      <c r="C3" s="35"/>
      <c r="D3" s="34"/>
      <c r="E3" s="35"/>
      <c r="F3" s="36"/>
    </row>
    <row r="4" spans="1:6">
      <c r="A4" s="193"/>
      <c r="B4" s="42" t="s">
        <v>921</v>
      </c>
      <c r="C4" s="35"/>
      <c r="D4" s="34"/>
      <c r="E4" s="35"/>
      <c r="F4" s="36"/>
    </row>
    <row r="5" spans="1:6">
      <c r="A5" s="193"/>
      <c r="B5" s="42" t="s">
        <v>922</v>
      </c>
      <c r="C5" s="35"/>
      <c r="D5" s="34"/>
      <c r="E5" s="35"/>
      <c r="F5" s="36"/>
    </row>
    <row r="6" spans="1:6">
      <c r="A6" s="193"/>
      <c r="B6" s="211" t="s">
        <v>923</v>
      </c>
      <c r="C6" s="35"/>
      <c r="D6" s="34"/>
      <c r="E6" s="35"/>
      <c r="F6" s="36"/>
    </row>
    <row r="7" spans="1:6">
      <c r="A7" s="30"/>
      <c r="B7" s="31"/>
      <c r="C7" s="44"/>
      <c r="D7" s="31"/>
      <c r="E7" s="31"/>
      <c r="F7" s="32"/>
    </row>
    <row r="8" spans="1:6" ht="17.25" thickBot="1">
      <c r="A8" s="212" t="s">
        <v>4</v>
      </c>
      <c r="B8" s="213" t="s">
        <v>926</v>
      </c>
      <c r="C8" s="214"/>
      <c r="D8" s="215"/>
      <c r="E8" s="214"/>
      <c r="F8" s="216"/>
    </row>
    <row r="9" spans="1:6" ht="18.75" customHeight="1" thickTop="1">
      <c r="A9" s="167"/>
      <c r="B9" s="211"/>
      <c r="C9" s="217"/>
      <c r="D9" s="218"/>
      <c r="E9" s="217"/>
      <c r="F9" s="219"/>
    </row>
    <row r="10" spans="1:6" ht="16.5" customHeight="1">
      <c r="A10" s="167" t="s">
        <v>10</v>
      </c>
      <c r="B10" s="220" t="s">
        <v>927</v>
      </c>
      <c r="C10" s="217"/>
      <c r="D10" s="221"/>
      <c r="E10" s="222"/>
      <c r="F10" s="223"/>
    </row>
    <row r="11" spans="1:6" ht="254.25" customHeight="1">
      <c r="A11" s="188"/>
      <c r="B11" s="443" t="s">
        <v>1786</v>
      </c>
      <c r="C11" s="174"/>
      <c r="D11" s="175"/>
      <c r="E11" s="175"/>
      <c r="F11" s="175"/>
    </row>
    <row r="12" spans="1:6" ht="288" customHeight="1">
      <c r="A12" s="188"/>
      <c r="B12" s="183" t="s">
        <v>1783</v>
      </c>
      <c r="C12" s="174"/>
      <c r="D12" s="175"/>
      <c r="E12" s="175"/>
      <c r="F12" s="175"/>
    </row>
    <row r="13" spans="1:6" ht="108" customHeight="1">
      <c r="A13" s="188"/>
      <c r="B13" s="183" t="s">
        <v>1761</v>
      </c>
      <c r="C13" s="174"/>
      <c r="D13" s="175"/>
      <c r="E13" s="175"/>
      <c r="F13" s="175"/>
    </row>
    <row r="14" spans="1:6" ht="36" customHeight="1">
      <c r="A14" s="188"/>
      <c r="B14" s="183" t="s">
        <v>928</v>
      </c>
      <c r="C14" s="169" t="s">
        <v>8</v>
      </c>
      <c r="D14" s="177">
        <v>1</v>
      </c>
      <c r="E14" s="170"/>
      <c r="F14" s="189">
        <f>+D14*E14</f>
        <v>0</v>
      </c>
    </row>
    <row r="15" spans="1:6" ht="15" customHeight="1">
      <c r="A15" s="167"/>
      <c r="B15" s="178"/>
      <c r="C15" s="181"/>
      <c r="D15" s="177"/>
      <c r="E15" s="177"/>
      <c r="F15" s="189" t="str">
        <f>IF(E15&lt;&gt;0,IF(D15&lt;&gt;"",D15*E15,E15),"")</f>
        <v/>
      </c>
    </row>
    <row r="16" spans="1:6" ht="15" customHeight="1">
      <c r="A16" s="462"/>
      <c r="B16" s="942" t="s">
        <v>929</v>
      </c>
      <c r="C16" s="463"/>
      <c r="D16" s="464"/>
      <c r="E16" s="465" t="s">
        <v>924</v>
      </c>
      <c r="F16" s="490">
        <v>0</v>
      </c>
    </row>
    <row r="17" spans="1:9" ht="15" customHeight="1">
      <c r="A17" s="61"/>
      <c r="B17" s="943"/>
      <c r="C17" s="49"/>
      <c r="E17" s="200" t="s">
        <v>925</v>
      </c>
      <c r="F17" s="235">
        <f>SUM(F9:F15)</f>
        <v>0</v>
      </c>
      <c r="G17" s="199"/>
      <c r="I17" s="200"/>
    </row>
    <row r="18" spans="1:9" s="17" customFormat="1" ht="17.25" thickBot="1">
      <c r="A18" s="456"/>
      <c r="B18" s="944"/>
      <c r="C18" s="457"/>
      <c r="D18" s="458"/>
      <c r="E18" s="458" t="s">
        <v>1838</v>
      </c>
      <c r="F18" s="460">
        <f>SUM(F16:F17)</f>
        <v>0</v>
      </c>
      <c r="G18" s="201"/>
      <c r="I18" s="198"/>
    </row>
    <row r="19" spans="1:9" ht="17.25" thickTop="1">
      <c r="A19" s="188"/>
      <c r="B19" s="224"/>
      <c r="C19" s="225"/>
      <c r="D19" s="226"/>
      <c r="E19" s="226"/>
      <c r="F19" s="227"/>
    </row>
    <row r="20" spans="1:9">
      <c r="A20" s="188"/>
      <c r="B20" s="224"/>
      <c r="C20" s="225"/>
      <c r="D20" s="226"/>
      <c r="E20" s="226"/>
      <c r="F20" s="228"/>
    </row>
    <row r="21" spans="1:9">
      <c r="A21" s="506"/>
      <c r="B21" s="507" t="s">
        <v>22</v>
      </c>
      <c r="C21" s="508"/>
      <c r="D21" s="509"/>
      <c r="E21" s="509"/>
      <c r="F21" s="229"/>
    </row>
    <row r="22" spans="1:9">
      <c r="A22" s="506"/>
      <c r="B22" s="507"/>
      <c r="C22" s="508"/>
      <c r="D22" s="509"/>
      <c r="E22" s="145" t="s">
        <v>924</v>
      </c>
      <c r="F22" s="475" t="s">
        <v>925</v>
      </c>
    </row>
    <row r="23" spans="1:9" ht="16.5" customHeight="1">
      <c r="A23" s="510" t="s">
        <v>4</v>
      </c>
      <c r="B23" s="511" t="s">
        <v>1863</v>
      </c>
      <c r="C23" s="512"/>
      <c r="D23" s="513"/>
      <c r="E23" s="513">
        <f>F16</f>
        <v>0</v>
      </c>
      <c r="F23" s="441">
        <f>F17</f>
        <v>0</v>
      </c>
    </row>
    <row r="24" spans="1:9">
      <c r="A24" s="506"/>
      <c r="B24" s="507"/>
      <c r="C24" s="508"/>
      <c r="D24" s="509"/>
      <c r="E24" s="509"/>
      <c r="F24" s="229"/>
    </row>
    <row r="25" spans="1:9">
      <c r="A25" s="506"/>
      <c r="B25" s="507" t="s">
        <v>23</v>
      </c>
      <c r="C25" s="508"/>
      <c r="D25" s="509"/>
      <c r="E25" s="514">
        <f>SUM(E23:E23)</f>
        <v>0</v>
      </c>
      <c r="F25" s="515">
        <f>SUM(F23:F23)</f>
        <v>0</v>
      </c>
    </row>
    <row r="26" spans="1:9">
      <c r="A26" s="506"/>
      <c r="B26" s="507" t="s">
        <v>411</v>
      </c>
      <c r="C26" s="508"/>
      <c r="D26" s="509"/>
      <c r="E26" s="514">
        <f>E25*0.25</f>
        <v>0</v>
      </c>
      <c r="F26" s="229">
        <f>F25*0.25</f>
        <v>0</v>
      </c>
    </row>
    <row r="27" spans="1:9">
      <c r="A27" s="506"/>
      <c r="B27" s="507"/>
      <c r="C27" s="508"/>
      <c r="D27" s="509"/>
      <c r="E27" s="509"/>
      <c r="F27" s="229"/>
    </row>
    <row r="28" spans="1:9">
      <c r="A28" s="506"/>
      <c r="B28" s="507" t="s">
        <v>410</v>
      </c>
      <c r="C28" s="508"/>
      <c r="D28" s="509"/>
      <c r="E28" s="514">
        <f>E25+E26</f>
        <v>0</v>
      </c>
      <c r="F28" s="229">
        <f>F25+F26</f>
        <v>0</v>
      </c>
    </row>
    <row r="29" spans="1:9">
      <c r="A29" s="354"/>
      <c r="B29" s="419"/>
      <c r="C29" s="415"/>
      <c r="D29" s="351"/>
      <c r="E29" s="372"/>
      <c r="F29" s="374"/>
    </row>
    <row r="30" spans="1:9">
      <c r="A30" s="354"/>
      <c r="B30" s="419"/>
      <c r="C30" s="415"/>
      <c r="D30" s="351"/>
      <c r="E30" s="372"/>
      <c r="F30" s="374"/>
    </row>
    <row r="31" spans="1:9">
      <c r="A31" s="354"/>
      <c r="B31" s="84" t="s">
        <v>1839</v>
      </c>
      <c r="C31" s="415"/>
      <c r="D31" s="351"/>
      <c r="E31" s="946">
        <f>E28+F28</f>
        <v>0</v>
      </c>
      <c r="F31" s="946"/>
    </row>
    <row r="32" spans="1:9">
      <c r="A32" s="188"/>
      <c r="B32" s="224"/>
      <c r="C32" s="225"/>
      <c r="D32" s="226"/>
      <c r="E32" s="226"/>
      <c r="F32" s="236"/>
    </row>
    <row r="33" spans="1:6">
      <c r="A33" s="188"/>
      <c r="B33" s="224"/>
      <c r="C33" s="225"/>
      <c r="D33" s="226"/>
      <c r="E33" s="226"/>
      <c r="F33" s="440"/>
    </row>
    <row r="34" spans="1:6" ht="164.25" customHeight="1">
      <c r="A34" s="25"/>
      <c r="B34" s="436"/>
      <c r="C34" s="28"/>
      <c r="D34" s="17"/>
      <c r="E34" s="17"/>
      <c r="F34" s="21"/>
    </row>
    <row r="35" spans="1:6">
      <c r="A35" s="25"/>
      <c r="B35" s="17"/>
      <c r="C35" s="28"/>
      <c r="D35" s="17"/>
      <c r="E35" s="17"/>
      <c r="F35" s="21"/>
    </row>
    <row r="36" spans="1:6">
      <c r="A36" s="25"/>
      <c r="B36" s="17"/>
      <c r="C36" s="28"/>
      <c r="D36" s="17"/>
      <c r="E36" s="17"/>
      <c r="F36" s="21"/>
    </row>
    <row r="37" spans="1:6">
      <c r="A37" s="25"/>
      <c r="B37" s="17"/>
      <c r="C37" s="28"/>
      <c r="D37" s="17"/>
      <c r="E37" s="17"/>
      <c r="F37" s="21"/>
    </row>
    <row r="38" spans="1:6">
      <c r="A38" s="25"/>
      <c r="B38" s="17"/>
      <c r="C38" s="28"/>
      <c r="D38" s="17"/>
      <c r="E38" s="17"/>
      <c r="F38" s="21"/>
    </row>
    <row r="39" spans="1:6">
      <c r="A39" s="25"/>
      <c r="B39" s="17"/>
      <c r="C39" s="28"/>
      <c r="D39" s="17"/>
      <c r="E39" s="17"/>
      <c r="F39" s="21"/>
    </row>
  </sheetData>
  <mergeCells count="2">
    <mergeCell ref="B16:B18"/>
    <mergeCell ref="E31:F31"/>
  </mergeCells>
  <pageMargins left="0.9055118110236221" right="0.51181102362204722" top="0.35433070866141736" bottom="0.35433070866141736" header="0.31496062992125984" footer="0.31496062992125984"/>
  <pageSetup paperSize="9" scale="88" fitToHeight="0" orientation="portrait" r:id="rId1"/>
  <headerFooter>
    <oddFooter>Stranica &amp;P od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tabSelected="1" view="pageBreakPreview" zoomScale="130" zoomScaleNormal="70" zoomScaleSheetLayoutView="130" workbookViewId="0">
      <selection activeCell="E29" sqref="E29"/>
    </sheetView>
  </sheetViews>
  <sheetFormatPr defaultColWidth="8.5703125" defaultRowHeight="16.5"/>
  <cols>
    <col min="1" max="1" width="6.140625" style="26" customWidth="1"/>
    <col min="2" max="2" width="51.5703125" style="15" customWidth="1"/>
    <col min="3" max="3" width="8" style="29" customWidth="1"/>
    <col min="4" max="4" width="9.42578125" style="15" bestFit="1" customWidth="1"/>
    <col min="5" max="5" width="13.5703125" style="15" bestFit="1" customWidth="1"/>
    <col min="6" max="6" width="15.42578125" style="22" customWidth="1"/>
    <col min="7" max="7" width="29.85546875" style="15" customWidth="1"/>
    <col min="8" max="8" width="11.5703125" style="15" bestFit="1" customWidth="1"/>
    <col min="9" max="16384" width="8.5703125" style="15"/>
  </cols>
  <sheetData>
    <row r="1" spans="1:7" ht="38.25" customHeight="1">
      <c r="A1" s="30"/>
      <c r="B1" s="941" t="s">
        <v>466</v>
      </c>
      <c r="C1" s="941"/>
      <c r="D1" s="941"/>
      <c r="E1" s="941"/>
      <c r="F1" s="32"/>
    </row>
    <row r="2" spans="1:7">
      <c r="A2" s="193"/>
      <c r="B2" s="42"/>
      <c r="C2" s="35"/>
      <c r="D2" s="34"/>
      <c r="E2" s="35"/>
      <c r="F2" s="36"/>
    </row>
    <row r="3" spans="1:7">
      <c r="A3" s="193"/>
      <c r="B3" s="42" t="s">
        <v>921</v>
      </c>
      <c r="C3" s="35"/>
      <c r="D3" s="34"/>
      <c r="E3" s="35"/>
      <c r="F3" s="36"/>
    </row>
    <row r="4" spans="1:7">
      <c r="A4" s="193"/>
      <c r="B4" s="42" t="s">
        <v>922</v>
      </c>
      <c r="C4" s="35"/>
      <c r="D4" s="34"/>
      <c r="E4" s="35"/>
      <c r="F4" s="36"/>
    </row>
    <row r="5" spans="1:7">
      <c r="A5" s="193"/>
      <c r="B5" s="211" t="s">
        <v>923</v>
      </c>
      <c r="C5" s="35"/>
      <c r="D5" s="34"/>
      <c r="E5" s="35"/>
      <c r="F5" s="36"/>
    </row>
    <row r="6" spans="1:7">
      <c r="A6" s="193"/>
      <c r="B6" s="211"/>
      <c r="C6" s="35"/>
      <c r="D6" s="34"/>
      <c r="E6" s="35"/>
      <c r="F6" s="36"/>
    </row>
    <row r="7" spans="1:7" ht="17.25" customHeight="1">
      <c r="A7" s="61"/>
      <c r="B7" s="432"/>
      <c r="C7" s="35"/>
      <c r="D7" s="34"/>
      <c r="E7" s="35"/>
      <c r="F7" s="36"/>
    </row>
    <row r="8" spans="1:7">
      <c r="A8" s="242"/>
      <c r="B8" s="243"/>
      <c r="C8" s="244"/>
      <c r="D8" s="245"/>
      <c r="E8" s="245"/>
      <c r="F8" s="246"/>
    </row>
    <row r="9" spans="1:7">
      <c r="A9" s="62"/>
      <c r="B9" s="211"/>
      <c r="C9" s="33"/>
      <c r="D9" s="51"/>
      <c r="E9" s="51"/>
      <c r="F9" s="124"/>
    </row>
    <row r="10" spans="1:7" ht="18.75" customHeight="1">
      <c r="A10" s="61"/>
      <c r="B10" s="84" t="s">
        <v>22</v>
      </c>
      <c r="C10" s="85"/>
      <c r="D10" s="86"/>
      <c r="E10" s="145" t="s">
        <v>924</v>
      </c>
      <c r="F10" s="475" t="s">
        <v>925</v>
      </c>
    </row>
    <row r="11" spans="1:7" ht="16.5" customHeight="1">
      <c r="A11" s="61"/>
      <c r="B11" s="84"/>
      <c r="C11" s="85"/>
      <c r="D11" s="86"/>
      <c r="E11" s="86"/>
      <c r="F11" s="125"/>
    </row>
    <row r="12" spans="1:7" ht="18.75" customHeight="1">
      <c r="A12" s="151" t="s">
        <v>4</v>
      </c>
      <c r="B12" s="152" t="s">
        <v>930</v>
      </c>
      <c r="C12" s="164"/>
      <c r="D12" s="165"/>
      <c r="E12" s="165">
        <f>'građevinsko-obrtnički radovi'!E885</f>
        <v>0</v>
      </c>
      <c r="F12" s="249">
        <f>'građevinsko-obrtnički radovi'!F885</f>
        <v>0</v>
      </c>
    </row>
    <row r="13" spans="1:7" ht="16.5" customHeight="1">
      <c r="A13" s="151"/>
      <c r="B13" s="152"/>
      <c r="C13" s="164"/>
      <c r="D13" s="165"/>
      <c r="E13" s="165"/>
      <c r="F13" s="249"/>
    </row>
    <row r="14" spans="1:7" ht="18" customHeight="1">
      <c r="A14" s="151" t="s">
        <v>6</v>
      </c>
      <c r="B14" s="152" t="s">
        <v>931</v>
      </c>
      <c r="C14" s="164"/>
      <c r="D14" s="165"/>
      <c r="E14" s="165">
        <f>VIK!E431</f>
        <v>0</v>
      </c>
      <c r="F14" s="249">
        <f>VIK!F431</f>
        <v>0</v>
      </c>
      <c r="G14" s="210"/>
    </row>
    <row r="15" spans="1:7" ht="16.5" customHeight="1">
      <c r="A15" s="151"/>
      <c r="B15" s="152"/>
      <c r="C15" s="164"/>
      <c r="D15" s="165"/>
      <c r="E15" s="165"/>
      <c r="F15" s="249"/>
      <c r="G15" s="210"/>
    </row>
    <row r="16" spans="1:7" ht="17.25" customHeight="1">
      <c r="A16" s="151" t="s">
        <v>7</v>
      </c>
      <c r="B16" s="152" t="s">
        <v>932</v>
      </c>
      <c r="C16" s="164"/>
      <c r="D16" s="165"/>
      <c r="E16" s="165">
        <f>'termotehničke instalacije'!E395</f>
        <v>0</v>
      </c>
      <c r="F16" s="249">
        <f>'termotehničke instalacije'!F395</f>
        <v>0</v>
      </c>
      <c r="G16" s="210"/>
    </row>
    <row r="17" spans="1:7" ht="16.5" customHeight="1">
      <c r="A17" s="151"/>
      <c r="B17" s="152"/>
      <c r="C17" s="164"/>
      <c r="D17" s="165"/>
      <c r="E17" s="165"/>
      <c r="F17" s="249"/>
      <c r="G17" s="210"/>
    </row>
    <row r="18" spans="1:7" ht="17.25" customHeight="1">
      <c r="A18" s="151" t="s">
        <v>9</v>
      </c>
      <c r="B18" s="152" t="s">
        <v>1381</v>
      </c>
      <c r="C18" s="164"/>
      <c r="D18" s="165"/>
      <c r="E18" s="165">
        <f>elektroinstalacije!E409</f>
        <v>0</v>
      </c>
      <c r="F18" s="249">
        <f>elektroinstalacije!F409</f>
        <v>0</v>
      </c>
      <c r="G18" s="210"/>
    </row>
    <row r="19" spans="1:7" ht="16.5" customHeight="1">
      <c r="A19" s="151"/>
      <c r="B19" s="152"/>
      <c r="C19" s="164"/>
      <c r="D19" s="165"/>
      <c r="E19" s="165"/>
      <c r="F19" s="249"/>
      <c r="G19" s="210"/>
    </row>
    <row r="20" spans="1:7" ht="17.25" customHeight="1">
      <c r="A20" s="522" t="s">
        <v>28</v>
      </c>
      <c r="B20" s="523" t="s">
        <v>1382</v>
      </c>
      <c r="C20" s="164"/>
      <c r="D20" s="165"/>
      <c r="E20" s="165">
        <f>vatrodojava!E57</f>
        <v>0</v>
      </c>
      <c r="F20" s="249">
        <f>vatrodojava!F57</f>
        <v>0</v>
      </c>
      <c r="G20" s="210"/>
    </row>
    <row r="21" spans="1:7" ht="16.5" customHeight="1">
      <c r="A21" s="151"/>
      <c r="B21" s="152"/>
      <c r="C21" s="164"/>
      <c r="D21" s="165"/>
      <c r="E21" s="165"/>
      <c r="F21" s="248"/>
      <c r="G21" s="210"/>
    </row>
    <row r="22" spans="1:7" ht="18" customHeight="1">
      <c r="A22" s="230" t="s">
        <v>41</v>
      </c>
      <c r="B22" s="231" t="s">
        <v>933</v>
      </c>
      <c r="C22" s="232"/>
      <c r="D22" s="233"/>
      <c r="E22" s="513">
        <f>ZOP!E43</f>
        <v>0</v>
      </c>
      <c r="F22" s="249">
        <f>ZOP!F43</f>
        <v>0</v>
      </c>
      <c r="G22" s="210"/>
    </row>
    <row r="23" spans="1:7" ht="15.75" customHeight="1">
      <c r="A23" s="151"/>
      <c r="B23" s="152"/>
      <c r="C23" s="164"/>
      <c r="D23" s="165"/>
      <c r="E23" s="165"/>
      <c r="F23" s="248"/>
      <c r="G23" s="210"/>
    </row>
    <row r="24" spans="1:7" ht="16.5" customHeight="1">
      <c r="A24" s="230" t="s">
        <v>74</v>
      </c>
      <c r="B24" s="231" t="s">
        <v>926</v>
      </c>
      <c r="C24" s="232"/>
      <c r="D24" s="233"/>
      <c r="E24" s="513">
        <f>dizalo!E23</f>
        <v>0</v>
      </c>
      <c r="F24" s="249">
        <f>dizalo!F25</f>
        <v>0</v>
      </c>
      <c r="G24" s="210"/>
    </row>
    <row r="25" spans="1:7" ht="15.75" customHeight="1">
      <c r="A25" s="151"/>
      <c r="B25" s="152"/>
      <c r="C25" s="164"/>
      <c r="D25" s="165"/>
      <c r="E25" s="165"/>
      <c r="F25" s="248"/>
    </row>
    <row r="26" spans="1:7" ht="15.75" customHeight="1">
      <c r="A26" s="87"/>
      <c r="B26" s="88"/>
      <c r="C26" s="89"/>
      <c r="D26" s="126"/>
      <c r="E26" s="126"/>
      <c r="F26" s="247"/>
    </row>
    <row r="27" spans="1:7" ht="16.5" customHeight="1">
      <c r="A27" s="61"/>
      <c r="B27" s="84"/>
      <c r="C27" s="85"/>
      <c r="D27" s="86"/>
      <c r="E27" s="86"/>
      <c r="F27" s="125"/>
    </row>
    <row r="28" spans="1:7" ht="18.75" customHeight="1">
      <c r="A28" s="151"/>
      <c r="B28" s="152" t="s">
        <v>23</v>
      </c>
      <c r="C28" s="164"/>
      <c r="D28" s="165"/>
      <c r="E28" s="248">
        <f>SUM(E11:E26)</f>
        <v>0</v>
      </c>
      <c r="F28" s="248">
        <f>SUM(F11:F26)</f>
        <v>0</v>
      </c>
    </row>
    <row r="29" spans="1:7" ht="21" customHeight="1">
      <c r="A29" s="151"/>
      <c r="B29" s="152" t="s">
        <v>411</v>
      </c>
      <c r="C29" s="164"/>
      <c r="D29" s="165"/>
      <c r="E29" s="248">
        <f>E28*0.25</f>
        <v>0</v>
      </c>
      <c r="F29" s="248">
        <f>F28*0.25</f>
        <v>0</v>
      </c>
    </row>
    <row r="30" spans="1:7" ht="21" customHeight="1">
      <c r="A30" s="151"/>
      <c r="B30" s="152"/>
      <c r="C30" s="164"/>
      <c r="D30" s="165"/>
      <c r="E30" s="248"/>
      <c r="F30" s="248"/>
    </row>
    <row r="31" spans="1:7" ht="17.25" customHeight="1">
      <c r="A31" s="151"/>
      <c r="B31" s="152" t="s">
        <v>410</v>
      </c>
      <c r="C31" s="164"/>
      <c r="D31" s="165"/>
      <c r="E31" s="248">
        <f>E28+E29</f>
        <v>0</v>
      </c>
      <c r="F31" s="248">
        <f>F28+F29</f>
        <v>0</v>
      </c>
    </row>
    <row r="32" spans="1:7" ht="15" customHeight="1">
      <c r="A32" s="167"/>
      <c r="B32" s="178"/>
      <c r="C32" s="181"/>
      <c r="D32" s="177"/>
      <c r="E32" s="177"/>
      <c r="F32" s="235"/>
    </row>
    <row r="33" spans="1:7" s="17" customFormat="1">
      <c r="A33" s="167"/>
      <c r="B33" s="178"/>
      <c r="C33" s="181"/>
      <c r="D33" s="170"/>
      <c r="E33" s="170"/>
      <c r="F33" s="235"/>
      <c r="G33" s="15"/>
    </row>
    <row r="34" spans="1:7">
      <c r="A34" s="188"/>
      <c r="B34" s="224"/>
      <c r="C34" s="225"/>
      <c r="D34" s="226"/>
      <c r="E34" s="226"/>
      <c r="F34" s="236"/>
    </row>
    <row r="35" spans="1:7">
      <c r="A35" s="354"/>
      <c r="B35" s="84" t="s">
        <v>1839</v>
      </c>
      <c r="C35" s="415"/>
      <c r="D35" s="351"/>
      <c r="E35" s="946">
        <f>E31+F31</f>
        <v>0</v>
      </c>
      <c r="F35" s="946"/>
    </row>
    <row r="36" spans="1:7">
      <c r="A36" s="167"/>
      <c r="B36" s="237"/>
      <c r="C36" s="238"/>
      <c r="D36" s="239"/>
      <c r="E36" s="239"/>
      <c r="F36" s="240"/>
    </row>
    <row r="37" spans="1:7">
      <c r="A37" s="167"/>
      <c r="B37" s="237"/>
      <c r="C37" s="238"/>
      <c r="D37" s="239"/>
      <c r="E37" s="239"/>
      <c r="F37" s="240"/>
    </row>
    <row r="38" spans="1:7" ht="16.5" customHeight="1">
      <c r="A38" s="230"/>
      <c r="B38" s="231"/>
      <c r="C38" s="232"/>
      <c r="D38" s="233"/>
      <c r="E38" s="233"/>
      <c r="F38" s="241"/>
    </row>
    <row r="39" spans="1:7">
      <c r="A39" s="167"/>
      <c r="B39" s="237"/>
      <c r="C39" s="238"/>
      <c r="D39" s="239"/>
      <c r="E39" s="239"/>
      <c r="F39" s="240"/>
    </row>
    <row r="40" spans="1:7">
      <c r="A40" s="167"/>
      <c r="B40" s="237"/>
      <c r="C40" s="238"/>
      <c r="D40" s="239"/>
      <c r="E40" s="239"/>
      <c r="F40" s="240"/>
    </row>
    <row r="41" spans="1:7">
      <c r="A41" s="167"/>
      <c r="B41" s="237"/>
      <c r="C41" s="238"/>
      <c r="D41" s="239"/>
      <c r="E41" s="239"/>
      <c r="F41" s="240"/>
    </row>
    <row r="42" spans="1:7">
      <c r="A42" s="167"/>
      <c r="B42" s="237"/>
      <c r="C42" s="238"/>
      <c r="D42" s="239"/>
      <c r="E42" s="239"/>
      <c r="F42" s="240"/>
    </row>
    <row r="43" spans="1:7">
      <c r="A43" s="167"/>
      <c r="B43" s="237"/>
      <c r="C43" s="238"/>
      <c r="D43" s="239"/>
      <c r="E43" s="239"/>
      <c r="F43" s="240"/>
    </row>
    <row r="44" spans="1:7">
      <c r="A44" s="24"/>
      <c r="B44" s="16"/>
      <c r="C44" s="27"/>
      <c r="D44" s="16"/>
      <c r="E44" s="16"/>
      <c r="F44" s="20"/>
    </row>
    <row r="45" spans="1:7">
      <c r="A45" s="25"/>
      <c r="B45" s="17"/>
      <c r="C45" s="28"/>
      <c r="D45" s="17"/>
      <c r="E45" s="17"/>
      <c r="F45" s="21"/>
    </row>
    <row r="46" spans="1:7">
      <c r="A46" s="25"/>
      <c r="B46" s="17"/>
      <c r="C46" s="28"/>
      <c r="D46" s="17"/>
      <c r="E46" s="17"/>
      <c r="F46" s="21"/>
    </row>
    <row r="47" spans="1:7">
      <c r="A47" s="25"/>
      <c r="B47" s="17"/>
      <c r="C47" s="28"/>
      <c r="D47" s="17"/>
      <c r="E47" s="17"/>
      <c r="F47" s="21"/>
    </row>
    <row r="48" spans="1:7">
      <c r="A48" s="25"/>
      <c r="B48" s="17"/>
      <c r="C48" s="28"/>
      <c r="D48" s="17"/>
      <c r="E48" s="17"/>
      <c r="F48" s="21"/>
    </row>
    <row r="49" spans="1:6">
      <c r="A49" s="25"/>
      <c r="B49" s="17"/>
      <c r="C49" s="28"/>
      <c r="D49" s="17"/>
      <c r="E49" s="17"/>
      <c r="F49" s="21"/>
    </row>
    <row r="50" spans="1:6">
      <c r="A50" s="25"/>
      <c r="B50" s="17"/>
      <c r="C50" s="28"/>
      <c r="D50" s="17"/>
      <c r="E50" s="17"/>
      <c r="F50" s="21"/>
    </row>
    <row r="51" spans="1:6">
      <c r="A51" s="25"/>
      <c r="B51" s="17"/>
      <c r="C51" s="28"/>
      <c r="D51" s="17"/>
      <c r="E51" s="17"/>
      <c r="F51" s="21"/>
    </row>
  </sheetData>
  <mergeCells count="2">
    <mergeCell ref="B1:E1"/>
    <mergeCell ref="E35:F35"/>
  </mergeCells>
  <pageMargins left="0.9055118110236221" right="0.51181102362204722" top="0.35433070866141736" bottom="0.35433070866141736" header="0.31496062992125984" footer="0.31496062992125984"/>
  <pageSetup paperSize="9" scale="83" fitToHeight="0" orientation="portrait" r:id="rId1"/>
  <headerFooter>
    <oddFooter>Stranica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14</vt:i4>
      </vt:variant>
    </vt:vector>
  </HeadingPairs>
  <TitlesOfParts>
    <vt:vector size="23" baseType="lpstr">
      <vt:lpstr>Opći uvjeti</vt:lpstr>
      <vt:lpstr>građevinsko-obrtnički radovi</vt:lpstr>
      <vt:lpstr>VIK</vt:lpstr>
      <vt:lpstr>termotehničke instalacije</vt:lpstr>
      <vt:lpstr>elektroinstalacije</vt:lpstr>
      <vt:lpstr>vatrodojava</vt:lpstr>
      <vt:lpstr>ZOP</vt:lpstr>
      <vt:lpstr>dizalo</vt:lpstr>
      <vt:lpstr>REKAPITULACIJA</vt:lpstr>
      <vt:lpstr>dizalo!Ispis_naslova</vt:lpstr>
      <vt:lpstr>elektroinstalacije!Ispis_naslova</vt:lpstr>
      <vt:lpstr>'građevinsko-obrtnički radovi'!Ispis_naslova</vt:lpstr>
      <vt:lpstr>REKAPITULACIJA!Ispis_naslova</vt:lpstr>
      <vt:lpstr>'termotehničke instalacije'!Ispis_naslova</vt:lpstr>
      <vt:lpstr>VIK!Ispis_naslova</vt:lpstr>
      <vt:lpstr>ZOP!Ispis_naslova</vt:lpstr>
      <vt:lpstr>dizalo!Podrucje_ispisa</vt:lpstr>
      <vt:lpstr>elektroinstalacije!Podrucje_ispisa</vt:lpstr>
      <vt:lpstr>'građevinsko-obrtnički radovi'!Podrucje_ispisa</vt:lpstr>
      <vt:lpstr>'Opći uvjeti'!Podrucje_ispisa</vt:lpstr>
      <vt:lpstr>REKAPITULACIJA!Podrucje_ispisa</vt:lpstr>
      <vt:lpstr>VIK!Podrucje_ispisa</vt:lpstr>
      <vt:lpstr>ZOP!Podrucje_ispisa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Damir Borić</dc:creator>
  <cp:lastModifiedBy>MPU</cp:lastModifiedBy>
  <cp:lastPrinted>2022-10-15T11:12:04Z</cp:lastPrinted>
  <dcterms:created xsi:type="dcterms:W3CDTF">2020-12-28T22:24:09Z</dcterms:created>
  <dcterms:modified xsi:type="dcterms:W3CDTF">2022-10-26T06:28:04Z</dcterms:modified>
</cp:coreProperties>
</file>